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8"/>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Ansteckungsorte'!$A$1:$AC$213</definedName>
  </definedNames>
  <calcPr calcId="162913"/>
</workbook>
</file>

<file path=xl/calcChain.xml><?xml version="1.0" encoding="utf-8"?>
<calcChain xmlns="http://schemas.openxmlformats.org/spreadsheetml/2006/main">
  <c r="K196" i="11" l="1"/>
  <c r="K195" i="11"/>
  <c r="I196" i="11"/>
  <c r="I195" i="11"/>
  <c r="G196" i="11"/>
  <c r="G195" i="11"/>
  <c r="D210" i="11"/>
  <c r="B210" i="11"/>
  <c r="K201" i="10"/>
  <c r="K202" i="10" s="1"/>
  <c r="K203" i="10" s="1"/>
  <c r="I201" i="10"/>
  <c r="I202" i="10" s="1"/>
  <c r="I203" i="10" s="1"/>
  <c r="G201" i="10"/>
  <c r="G202" i="10"/>
  <c r="G203" i="10" s="1"/>
  <c r="E201" i="10"/>
  <c r="E202" i="10" s="1"/>
  <c r="E203" i="10" s="1"/>
  <c r="C201" i="10"/>
  <c r="C202" i="10" s="1"/>
  <c r="C203" i="10" s="1"/>
  <c r="O202" i="11"/>
  <c r="O200" i="11"/>
  <c r="O201" i="11" s="1"/>
  <c r="M200" i="11"/>
  <c r="M201" i="11"/>
  <c r="M202" i="11" s="1"/>
  <c r="E200" i="11"/>
  <c r="E201" i="11" s="1"/>
  <c r="E202" i="11" s="1"/>
  <c r="C200" i="11"/>
  <c r="C201" i="11" s="1"/>
  <c r="C202" i="11" s="1"/>
  <c r="D203" i="9"/>
  <c r="D201" i="9" l="1"/>
  <c r="D202" i="9" s="1"/>
  <c r="C200" i="8" l="1"/>
  <c r="C201" i="8"/>
  <c r="C202" i="8"/>
  <c r="AB203" i="7"/>
  <c r="Z203" i="7"/>
  <c r="X203" i="7"/>
  <c r="V203" i="7"/>
  <c r="T203" i="7"/>
  <c r="R203" i="7"/>
  <c r="P203" i="7"/>
  <c r="N203" i="7"/>
  <c r="L203" i="7"/>
  <c r="J203" i="7"/>
  <c r="H203" i="7"/>
  <c r="F203" i="7"/>
  <c r="D203" i="7"/>
  <c r="B203" i="7"/>
  <c r="D201" i="6"/>
  <c r="D202" i="6"/>
  <c r="D203" i="6" s="1"/>
  <c r="S282" i="1" l="1"/>
  <c r="R282" i="1"/>
  <c r="Q282" i="1"/>
  <c r="P282" i="1"/>
  <c r="O282" i="1"/>
  <c r="H282" i="1"/>
  <c r="G282" i="1"/>
  <c r="F282" i="1"/>
  <c r="D279" i="1"/>
  <c r="C282"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D200" i="6"/>
  <c r="O279" i="1" l="1"/>
  <c r="O280" i="1" s="1"/>
  <c r="O281" i="1" s="1"/>
  <c r="H279" i="1"/>
  <c r="H280" i="1"/>
  <c r="H281" i="1"/>
  <c r="G279" i="1"/>
  <c r="G280" i="1"/>
  <c r="G281" i="1"/>
  <c r="F279" i="1"/>
  <c r="F280" i="1"/>
  <c r="F281" i="1"/>
  <c r="D278" i="1"/>
  <c r="E280" i="1"/>
  <c r="E281" i="1"/>
  <c r="D276" i="1"/>
  <c r="D277" i="1"/>
  <c r="C279" i="1"/>
  <c r="C280" i="1" s="1"/>
  <c r="C281" i="1" s="1"/>
  <c r="E279" i="1"/>
  <c r="L279" i="1" l="1"/>
  <c r="P279" i="1"/>
  <c r="K199" i="10" l="1"/>
  <c r="I199" i="10"/>
  <c r="G199" i="10"/>
  <c r="E199" i="10"/>
  <c r="C199" i="10"/>
  <c r="D199" i="9"/>
  <c r="C198" i="8"/>
  <c r="AB199" i="7"/>
  <c r="Z199" i="7"/>
  <c r="X199" i="7"/>
  <c r="V199" i="7"/>
  <c r="T199" i="7"/>
  <c r="R199" i="7"/>
  <c r="P199" i="7"/>
  <c r="N199" i="7"/>
  <c r="L199" i="7"/>
  <c r="J199" i="7"/>
  <c r="H199" i="7"/>
  <c r="F199" i="7"/>
  <c r="D199" i="7"/>
  <c r="B199" i="7"/>
  <c r="B211" i="6"/>
  <c r="D199" i="6"/>
  <c r="P278" i="1" l="1"/>
  <c r="H278" i="1"/>
  <c r="G278" i="1"/>
  <c r="D275" i="1"/>
  <c r="C278" i="1"/>
  <c r="E278" i="1"/>
  <c r="F278" i="1" s="1"/>
  <c r="L278" i="1" l="1"/>
  <c r="C25" i="17" l="1"/>
  <c r="D25" i="17" s="1"/>
  <c r="K198" i="10" l="1"/>
  <c r="I198" i="10"/>
  <c r="G198" i="10"/>
  <c r="E198" i="10"/>
  <c r="C198" i="10"/>
  <c r="D198" i="9"/>
  <c r="AB198" i="7" l="1"/>
  <c r="Z198" i="7"/>
  <c r="X198" i="7"/>
  <c r="V198" i="7"/>
  <c r="T198" i="7"/>
  <c r="R198" i="7"/>
  <c r="P198" i="7"/>
  <c r="N198" i="7"/>
  <c r="L198" i="7"/>
  <c r="J198" i="7"/>
  <c r="H198" i="7"/>
  <c r="F198" i="7"/>
  <c r="D198" i="7"/>
  <c r="B198" i="7"/>
  <c r="D198" i="6"/>
  <c r="P277" i="1" l="1"/>
  <c r="D274" i="1"/>
  <c r="E277" i="1"/>
  <c r="L277" i="1" l="1"/>
  <c r="K197" i="10" l="1"/>
  <c r="I197" i="10"/>
  <c r="G197" i="10"/>
  <c r="E197" i="10"/>
  <c r="C197" i="10"/>
  <c r="K197" i="11"/>
  <c r="K198" i="11" s="1"/>
  <c r="K199" i="11" s="1"/>
  <c r="K200" i="11" s="1"/>
  <c r="K201" i="11" s="1"/>
  <c r="K202" i="11" s="1"/>
  <c r="D197" i="9"/>
  <c r="H210" i="11" l="1"/>
  <c r="I197" i="11"/>
  <c r="I198" i="11" s="1"/>
  <c r="I199" i="11" s="1"/>
  <c r="I200" i="11" s="1"/>
  <c r="I201" i="11" s="1"/>
  <c r="I202" i="11" s="1"/>
  <c r="F210" i="11"/>
  <c r="G197" i="11"/>
  <c r="G198" i="11" s="1"/>
  <c r="G199" i="11" s="1"/>
  <c r="G200" i="11" s="1"/>
  <c r="G201" i="11" s="1"/>
  <c r="G202" i="11" s="1"/>
  <c r="AB197" i="7"/>
  <c r="Z197" i="7"/>
  <c r="X197" i="7"/>
  <c r="V197" i="7"/>
  <c r="T197" i="7"/>
  <c r="R197" i="7"/>
  <c r="P197" i="7"/>
  <c r="N197" i="7"/>
  <c r="L197" i="7"/>
  <c r="J197" i="7"/>
  <c r="H197" i="7"/>
  <c r="F197" i="7"/>
  <c r="D197" i="7"/>
  <c r="B197" i="7"/>
  <c r="D197" i="6"/>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D194" i="6"/>
  <c r="D195" i="6" s="1"/>
  <c r="D196" i="6" s="1"/>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D193" i="6"/>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D191" i="6" l="1"/>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D190" i="6"/>
  <c r="N290" i="1" l="1"/>
  <c r="Q281" i="1" l="1"/>
  <c r="R281" i="1" s="1"/>
  <c r="Q280" i="1"/>
  <c r="R280" i="1" s="1"/>
  <c r="Q279" i="1"/>
  <c r="R279" i="1" s="1"/>
  <c r="Q277" i="1"/>
  <c r="R277" i="1" s="1"/>
  <c r="Q278" i="1"/>
  <c r="R278" i="1" s="1"/>
  <c r="Q275" i="1"/>
  <c r="R275" i="1" s="1"/>
  <c r="Q276" i="1"/>
  <c r="R276" i="1" s="1"/>
  <c r="P269" i="1"/>
  <c r="D266" i="1"/>
  <c r="E269" i="1"/>
  <c r="S281" i="1" l="1"/>
  <c r="S277" i="1"/>
  <c r="S279" i="1"/>
  <c r="S280" i="1"/>
  <c r="S278" i="1"/>
  <c r="S276" i="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C185" i="7"/>
  <c r="D186" i="6"/>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D185" i="6"/>
  <c r="P264" i="1" l="1"/>
  <c r="D261" i="1" l="1"/>
  <c r="E264" i="1"/>
  <c r="L264" i="1" l="1"/>
  <c r="C22" i="17" l="1"/>
  <c r="D22" i="17" s="1"/>
  <c r="D183" i="7" l="1"/>
  <c r="D184" i="7"/>
  <c r="K184" i="10"/>
  <c r="I184" i="10"/>
  <c r="G184" i="10"/>
  <c r="E184" i="10"/>
  <c r="C184" i="10"/>
  <c r="D184" i="6"/>
  <c r="P263" i="1" l="1"/>
  <c r="D260" i="1"/>
  <c r="L263" i="1" l="1"/>
  <c r="K183" i="10" l="1"/>
  <c r="I183" i="10"/>
  <c r="G183" i="10"/>
  <c r="E183" i="10"/>
  <c r="C183" i="10"/>
  <c r="B183" i="7" l="1"/>
  <c r="D182" i="6"/>
  <c r="D183" i="6" s="1"/>
  <c r="P262" i="1" l="1"/>
  <c r="E263" i="1"/>
  <c r="D259" i="1"/>
  <c r="E262" i="1"/>
  <c r="L262" i="1" l="1"/>
  <c r="D258" i="1" l="1"/>
  <c r="K211" i="10" l="1"/>
  <c r="I211" i="10"/>
  <c r="G211" i="10"/>
  <c r="E211" i="10"/>
  <c r="C211" i="10"/>
  <c r="K180" i="10"/>
  <c r="K181" i="10"/>
  <c r="K182" i="10" s="1"/>
  <c r="I180" i="10"/>
  <c r="I181" i="10" s="1"/>
  <c r="I182" i="10" s="1"/>
  <c r="G180" i="10"/>
  <c r="G181" i="10" s="1"/>
  <c r="G182" i="10" s="1"/>
  <c r="E180" i="10"/>
  <c r="E181" i="10" s="1"/>
  <c r="E182" i="10" s="1"/>
  <c r="C180" i="10"/>
  <c r="C181" i="10" s="1"/>
  <c r="C182" i="10" s="1"/>
  <c r="K213" i="10" l="1"/>
  <c r="D180" i="6"/>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2"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0"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0" i="11" l="1"/>
  <c r="AR210" i="11"/>
  <c r="AV210" i="11"/>
  <c r="AN210" i="11"/>
  <c r="AX210" i="11"/>
  <c r="BB210" i="11"/>
  <c r="AZ210"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G160" i="6"/>
  <c r="G161" i="6" s="1"/>
  <c r="G162" i="6" s="1"/>
  <c r="D160" i="6"/>
  <c r="D161" i="6" s="1"/>
  <c r="D162" i="6" s="1"/>
  <c r="G159" i="6"/>
  <c r="D159" i="6"/>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0" i="8" l="1"/>
  <c r="D238" i="1"/>
  <c r="E241" i="1"/>
  <c r="H254" i="1" l="1"/>
  <c r="G247" i="1"/>
  <c r="F247" i="1"/>
  <c r="P240" i="1"/>
  <c r="P235" i="1"/>
  <c r="L240" i="1"/>
  <c r="D237" i="1"/>
  <c r="E240" i="1" l="1"/>
  <c r="H253" i="1" s="1"/>
  <c r="G246" i="1" l="1"/>
  <c r="F246" i="1"/>
  <c r="K158" i="10" l="1"/>
  <c r="I158" i="10"/>
  <c r="G158" i="10"/>
  <c r="E158" i="10"/>
  <c r="C158" i="10"/>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G157" i="6"/>
  <c r="D157" i="6"/>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0"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E211" i="6"/>
  <c r="G156" i="6"/>
  <c r="D156" i="6"/>
  <c r="BP210" i="11" l="1"/>
  <c r="ER210" i="11"/>
  <c r="BR210" i="11"/>
  <c r="P234" i="1"/>
  <c r="L235" i="1"/>
  <c r="D232" i="1"/>
  <c r="E235" i="1" l="1"/>
  <c r="H248" i="1" s="1"/>
  <c r="F241" i="1" l="1"/>
  <c r="G241" i="1"/>
  <c r="E221" i="1"/>
  <c r="D185" i="1"/>
  <c r="FA67" i="11" l="1"/>
  <c r="FA68" i="11" l="1"/>
  <c r="FA69" i="11" s="1"/>
  <c r="FA70" i="11" s="1"/>
  <c r="FA71" i="11" s="1"/>
  <c r="FA72" i="11" s="1"/>
  <c r="FA73" i="11" s="1"/>
  <c r="FA74" i="11" s="1"/>
  <c r="FA75" i="11" s="1"/>
  <c r="AE67" i="11"/>
  <c r="EZ210" i="11" l="1"/>
  <c r="AE68" i="11"/>
  <c r="AE69" i="11" s="1"/>
  <c r="AE70" i="11" s="1"/>
  <c r="AE71" i="11" s="1"/>
  <c r="AD210"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0" i="11"/>
  <c r="EY84" i="11"/>
  <c r="EY85" i="11" s="1"/>
  <c r="EY86" i="11" s="1"/>
  <c r="EY87" i="11" s="1"/>
  <c r="EY88" i="11" s="1"/>
  <c r="EY89" i="11" s="1"/>
  <c r="EY90" i="11" s="1"/>
  <c r="EY91" i="11" s="1"/>
  <c r="EY92" i="11" s="1"/>
  <c r="EY93" i="11" s="1"/>
  <c r="EY94" i="11" s="1"/>
  <c r="EY95" i="11" s="1"/>
  <c r="EY96" i="11" s="1"/>
  <c r="EY97" i="11" s="1"/>
  <c r="EY98" i="11" s="1"/>
  <c r="EV210"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0" i="11"/>
  <c r="X210" i="11"/>
  <c r="EX210" i="11"/>
  <c r="FB210"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0"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0" i="11"/>
  <c r="BH210" i="11"/>
  <c r="CT210"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0" i="11" l="1"/>
  <c r="BT210" i="11"/>
  <c r="FN210"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0"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0" i="11"/>
  <c r="DB210"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0" i="11" l="1"/>
  <c r="FR210" i="11"/>
  <c r="FP210" i="11"/>
  <c r="DX210" i="11"/>
  <c r="BD210" i="11"/>
  <c r="AL210" i="11"/>
  <c r="C154" i="8"/>
  <c r="G155" i="6"/>
  <c r="D155" i="6"/>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0" i="11" l="1"/>
  <c r="CR210" i="11"/>
  <c r="CP210" i="11"/>
  <c r="FI155" i="11"/>
  <c r="FI156" i="11" s="1"/>
  <c r="FI157" i="11" s="1"/>
  <c r="FI158" i="11" s="1"/>
  <c r="FI159" i="11" s="1"/>
  <c r="FI160" i="11" s="1"/>
  <c r="FI161" i="11" s="1"/>
  <c r="FI162" i="11" s="1"/>
  <c r="FI163" i="11" s="1"/>
  <c r="FI164" i="11" s="1"/>
  <c r="FI165" i="11" s="1"/>
  <c r="FI166" i="11" s="1"/>
  <c r="FI167" i="11" s="1"/>
  <c r="FI168" i="11" s="1"/>
  <c r="FI169" i="11" s="1"/>
  <c r="FI170" i="11" s="1"/>
  <c r="CE155" i="11"/>
  <c r="G149" i="6"/>
  <c r="G150" i="6"/>
  <c r="G151" i="6" s="1"/>
  <c r="G152" i="6" s="1"/>
  <c r="G153" i="6" s="1"/>
  <c r="G154" i="6" s="1"/>
  <c r="D151" i="6"/>
  <c r="D152" i="6"/>
  <c r="D153" i="6" s="1"/>
  <c r="D154" i="6" s="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0" i="11"/>
  <c r="H246" i="1"/>
  <c r="F239" i="1"/>
  <c r="G239" i="1"/>
  <c r="CD21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G141" i="6"/>
  <c r="G140" i="6"/>
  <c r="G138" i="6"/>
  <c r="G139" i="6" s="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0" i="11" l="1"/>
  <c r="EF210" i="11"/>
  <c r="CH210" i="11"/>
  <c r="DZ210" i="11"/>
  <c r="EN210" i="11"/>
  <c r="CN210" i="11"/>
  <c r="GD210"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0" i="11" l="1"/>
  <c r="FJ210" i="11"/>
  <c r="CF210" i="11"/>
  <c r="FZ210" i="11"/>
  <c r="DP210"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0"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0"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12"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69" i="9" l="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D211" i="9" l="1"/>
  <c r="E175" i="7"/>
  <c r="C175" i="7"/>
  <c r="DF210" i="11"/>
  <c r="DV210"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CB210" i="11"/>
  <c r="EL210" i="11"/>
  <c r="DD210" i="11"/>
  <c r="CZ210" i="11"/>
  <c r="CV210" i="11"/>
  <c r="P210" i="11"/>
  <c r="CJ210" i="11"/>
  <c r="GB210" i="11"/>
  <c r="GF210" i="11"/>
  <c r="T210" i="11"/>
  <c r="FL210" i="11"/>
  <c r="EJ210" i="11"/>
  <c r="AJ210" i="11"/>
  <c r="DL210"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s="1"/>
  <c r="E177" i="7"/>
  <c r="E178" i="7" s="1"/>
  <c r="E179" i="7" s="1"/>
  <c r="DH210" i="11"/>
  <c r="DK156" i="11"/>
  <c r="DK157" i="11" s="1"/>
  <c r="DK158" i="11" s="1"/>
  <c r="DK159" i="11" s="1"/>
  <c r="DK160" i="11" s="1"/>
  <c r="DK161" i="11" s="1"/>
  <c r="DK162" i="11" s="1"/>
  <c r="DK163" i="11" s="1"/>
  <c r="DK164" i="11" s="1"/>
  <c r="DK165" i="11" s="1"/>
  <c r="DK166" i="11" s="1"/>
  <c r="DK167" i="11" s="1"/>
  <c r="DK168" i="11" s="1"/>
  <c r="DK169" i="11" s="1"/>
  <c r="DK170" i="11" s="1"/>
  <c r="Z210" i="11"/>
  <c r="CA155" i="11"/>
  <c r="CA156" i="11" s="1"/>
  <c r="CA157" i="11" s="1"/>
  <c r="CA158" i="11" s="1"/>
  <c r="CA159" i="11" s="1"/>
  <c r="CA160" i="11" s="1"/>
  <c r="CA161" i="11" s="1"/>
  <c r="CA162" i="11" s="1"/>
  <c r="CA163" i="11" s="1"/>
  <c r="CA164" i="11" s="1"/>
  <c r="CA165" i="11" s="1"/>
  <c r="CA166" i="11" s="1"/>
  <c r="CA167" i="11" s="1"/>
  <c r="CA168" i="11" s="1"/>
  <c r="CA169" i="11" s="1"/>
  <c r="CA170" i="11" s="1"/>
  <c r="BZ210" i="11" s="1"/>
  <c r="DU155" i="11"/>
  <c r="DU156" i="11" s="1"/>
  <c r="DU157" i="11" s="1"/>
  <c r="DU158" i="11" s="1"/>
  <c r="DU159" i="11" s="1"/>
  <c r="DU160" i="11" s="1"/>
  <c r="DU161" i="11" s="1"/>
  <c r="DU162" i="11" s="1"/>
  <c r="DU163" i="11" s="1"/>
  <c r="DU164" i="11" s="1"/>
  <c r="DU165" i="11" s="1"/>
  <c r="DU166" i="11" s="1"/>
  <c r="DU167" i="11" s="1"/>
  <c r="DU168" i="11" s="1"/>
  <c r="DU169" i="11" s="1"/>
  <c r="DU170" i="11" s="1"/>
  <c r="DT210" i="11" s="1"/>
  <c r="EI155" i="11"/>
  <c r="EI156" i="11" s="1"/>
  <c r="EI157" i="11" s="1"/>
  <c r="EI158" i="11" s="1"/>
  <c r="EI159" i="11" s="1"/>
  <c r="EI160" i="11" s="1"/>
  <c r="EI161" i="11" s="1"/>
  <c r="EI162" i="11" s="1"/>
  <c r="EI163" i="11" s="1"/>
  <c r="EI164" i="11" s="1"/>
  <c r="EI165" i="11" s="1"/>
  <c r="EI166" i="11" s="1"/>
  <c r="EI167" i="11" s="1"/>
  <c r="EI168" i="11" s="1"/>
  <c r="EI169" i="11" s="1"/>
  <c r="EI170" i="11" s="1"/>
  <c r="EH210"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0" i="11" s="1"/>
  <c r="FY155" i="11"/>
  <c r="FY156" i="11" s="1"/>
  <c r="FY157" i="11" s="1"/>
  <c r="FY158" i="11" s="1"/>
  <c r="FY159" i="11" s="1"/>
  <c r="FY160" i="11" s="1"/>
  <c r="FY161" i="11" s="1"/>
  <c r="FY162" i="11" s="1"/>
  <c r="FY163" i="11" s="1"/>
  <c r="FY164" i="11" s="1"/>
  <c r="FY165" i="11" s="1"/>
  <c r="FY166" i="11" s="1"/>
  <c r="FY167" i="11" s="1"/>
  <c r="FY168" i="11" s="1"/>
  <c r="FY169" i="11" s="1"/>
  <c r="FY170" i="11" s="1"/>
  <c r="FX210" i="11" s="1"/>
  <c r="EQ155" i="11"/>
  <c r="EQ156" i="11" s="1"/>
  <c r="EQ157" i="11" s="1"/>
  <c r="EQ158" i="11" s="1"/>
  <c r="EQ159" i="11" s="1"/>
  <c r="EQ160" i="11" s="1"/>
  <c r="EQ161" i="11" s="1"/>
  <c r="EQ162" i="11" s="1"/>
  <c r="EQ163" i="11" s="1"/>
  <c r="EQ164" i="11" s="1"/>
  <c r="EQ165" i="11" s="1"/>
  <c r="EQ166" i="11" s="1"/>
  <c r="EQ167" i="11" s="1"/>
  <c r="EQ168" i="11" s="1"/>
  <c r="EQ169" i="11" s="1"/>
  <c r="EQ170" i="11" s="1"/>
  <c r="EP210"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1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0" i="11" s="1"/>
  <c r="DO155" i="11"/>
  <c r="DO156" i="11" s="1"/>
  <c r="DO157" i="11" s="1"/>
  <c r="DO158" i="11" s="1"/>
  <c r="DO159" i="11" s="1"/>
  <c r="DO160" i="11" s="1"/>
  <c r="DO161" i="11" s="1"/>
  <c r="DO162" i="11" s="1"/>
  <c r="DO163" i="11" s="1"/>
  <c r="DO164" i="11" s="1"/>
  <c r="DO165" i="11" s="1"/>
  <c r="DO166" i="11" s="1"/>
  <c r="DO167" i="11" s="1"/>
  <c r="DO168" i="11" s="1"/>
  <c r="DO169" i="11" s="1"/>
  <c r="DO170" i="11" s="1"/>
  <c r="DN210" i="11" s="1"/>
  <c r="I155" i="11"/>
  <c r="I156" i="11" s="1"/>
  <c r="I157" i="11" s="1"/>
  <c r="I158" i="11" s="1"/>
  <c r="I159" i="11" s="1"/>
  <c r="I160" i="11" s="1"/>
  <c r="I161" i="11" s="1"/>
  <c r="I162" i="11" s="1"/>
  <c r="I163" i="11" s="1"/>
  <c r="I164" i="11" s="1"/>
  <c r="I165" i="11" s="1"/>
  <c r="I166" i="11" s="1"/>
  <c r="I167" i="11" s="1"/>
  <c r="I168" i="11" s="1"/>
  <c r="I169" i="11" s="1"/>
  <c r="I170" i="11" s="1"/>
  <c r="BW155" i="11"/>
  <c r="BW156" i="11" s="1"/>
  <c r="BW157" i="11" s="1"/>
  <c r="BW158" i="11" s="1"/>
  <c r="BW159" i="11" s="1"/>
  <c r="BW160" i="11" s="1"/>
  <c r="BW161" i="11" s="1"/>
  <c r="BW162" i="11" s="1"/>
  <c r="BW163" i="11" s="1"/>
  <c r="BW164" i="11" s="1"/>
  <c r="BW165" i="11" s="1"/>
  <c r="BW166" i="11" s="1"/>
  <c r="BW167" i="11" s="1"/>
  <c r="BW168" i="11" s="1"/>
  <c r="BW169" i="11" s="1"/>
  <c r="BW170" i="11" s="1"/>
  <c r="BV210"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0" i="11" s="1"/>
  <c r="BY155" i="11"/>
  <c r="BY156" i="11" s="1"/>
  <c r="BY157" i="11" s="1"/>
  <c r="BY158" i="11" s="1"/>
  <c r="BY159" i="11" s="1"/>
  <c r="BY160" i="11" s="1"/>
  <c r="BY161" i="11" s="1"/>
  <c r="BY162" i="11" s="1"/>
  <c r="BY163" i="11" s="1"/>
  <c r="BY164" i="11" s="1"/>
  <c r="BY165" i="11" s="1"/>
  <c r="BY166" i="11" s="1"/>
  <c r="BY167" i="11" s="1"/>
  <c r="BY168" i="11" s="1"/>
  <c r="BY169" i="11" s="1"/>
  <c r="BY170" i="11" s="1"/>
  <c r="BX210" i="11" s="1"/>
  <c r="R235" i="1"/>
  <c r="S235" i="1" s="1"/>
  <c r="EE154" i="11"/>
  <c r="Q128" i="1"/>
  <c r="R128" i="1" s="1"/>
  <c r="S128" i="1" s="1"/>
  <c r="E180" i="7" l="1"/>
  <c r="E181" i="7" s="1"/>
  <c r="D182" i="7" s="1"/>
  <c r="D212"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L210"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0"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0" i="11" s="1"/>
  <c r="R236" i="1"/>
  <c r="S236" i="1" s="1"/>
  <c r="Q129" i="1"/>
  <c r="R129" i="1" s="1"/>
  <c r="S129" i="1" s="1"/>
  <c r="E183" i="11" l="1"/>
  <c r="E184" i="11" s="1"/>
  <c r="E185" i="11" s="1"/>
  <c r="E186" i="11" s="1"/>
  <c r="E187" i="11" s="1"/>
  <c r="E188" i="11" s="1"/>
  <c r="E189" i="11" s="1"/>
  <c r="E190" i="11" s="1"/>
  <c r="E191" i="11" s="1"/>
  <c r="E192" i="11" s="1"/>
  <c r="E193" i="11" s="1"/>
  <c r="E194" i="11" s="1"/>
  <c r="E195" i="11" s="1"/>
  <c r="E196" i="11" s="1"/>
  <c r="E197" i="11" s="1"/>
  <c r="E198" i="11" s="1"/>
  <c r="E199" i="11" s="1"/>
  <c r="V210"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N210" i="11" s="1"/>
  <c r="R237" i="1"/>
  <c r="S237" i="1" s="1"/>
  <c r="Q130" i="1"/>
  <c r="R130" i="1" s="1"/>
  <c r="S130" i="1" s="1"/>
  <c r="GG212" i="11" l="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89" i="7"/>
  <c r="B190" i="7"/>
  <c r="B212" i="7"/>
  <c r="AC213" i="7" s="1"/>
  <c r="B186" i="7"/>
</calcChain>
</file>

<file path=xl/sharedStrings.xml><?xml version="1.0" encoding="utf-8"?>
<sst xmlns="http://schemas.openxmlformats.org/spreadsheetml/2006/main" count="546" uniqueCount="189">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</sst>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1" fontId="7" fillId="0" borderId="36" xfId="2" applyNumberFormat="1" applyFill="1" applyBorder="1"/>
    <xf numFmtId="4" fontId="7" fillId="0" borderId="40" xfId="2" applyNumberFormat="1" applyFill="1" applyBorder="1"/>
    <xf numFmtId="4" fontId="7" fillId="0" borderId="41" xfId="2" applyNumberFormat="1" applyFill="1" applyBorder="1"/>
    <xf numFmtId="1" fontId="7" fillId="0" borderId="40" xfId="2" applyNumberFormat="1" applyFill="1" applyBorder="1"/>
    <xf numFmtId="166" fontId="7" fillId="0" borderId="41" xfId="2" applyNumberFormat="1" applyFill="1" applyBorder="1"/>
    <xf numFmtId="1" fontId="7" fillId="0" borderId="42" xfId="2" applyNumberFormat="1" applyFill="1" applyBorder="1"/>
    <xf numFmtId="166" fontId="7" fillId="0" borderId="43" xfId="2" applyNumberFormat="1" applyFill="1" applyBorder="1"/>
    <xf numFmtId="1" fontId="7" fillId="0" borderId="44" xfId="2" applyNumberFormat="1" applyFill="1" applyBorder="1"/>
    <xf numFmtId="166" fontId="7" fillId="0" borderId="45" xfId="2" applyNumberFormat="1" applyFill="1" applyBorder="1"/>
    <xf numFmtId="1" fontId="7" fillId="0" borderId="46" xfId="2" applyNumberFormat="1" applyFill="1" applyBorder="1"/>
    <xf numFmtId="166" fontId="7" fillId="0" borderId="47"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7" xfId="2" applyFont="1" applyFill="1" applyBorder="1" applyAlignment="1">
      <alignment horizontal="center"/>
    </xf>
    <xf numFmtId="0" fontId="7" fillId="0" borderId="38" xfId="2" applyFill="1" applyBorder="1" applyAlignment="1">
      <alignment horizontal="center"/>
    </xf>
    <xf numFmtId="0" fontId="7" fillId="0" borderId="39" xfId="2"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4" xfId="4"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1" xfId="5" applyFont="1" applyFill="1" applyBorder="1" applyAlignment="1">
      <alignment horizontal="center" wrapText="1"/>
    </xf>
    <xf numFmtId="3" fontId="9" fillId="0" borderId="21"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Covid-19-Daten'!$A$255:$A$282</c15:sqref>
                  </c15:fullRef>
                </c:ext>
              </c:extLst>
              <c:f>'1. Covid-19-Daten'!$A$256:$A$282</c:f>
              <c:numCache>
                <c:formatCode>[$-F800]dddd\,\ mmmm\ dd\,\ yyyy\,\ hh:mm:ss</c:formatCode>
                <c:ptCount val="27"/>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numCache>
            </c:numRef>
          </c:cat>
          <c:val>
            <c:numRef>
              <c:extLst>
                <c:ext xmlns:c15="http://schemas.microsoft.com/office/drawing/2012/chart" uri="{02D57815-91ED-43cb-92C2-25804820EDAC}">
                  <c15:fullRef>
                    <c15:sqref>'1. Covid-19-Daten'!$G$255:$G$282</c15:sqref>
                  </c15:fullRef>
                </c:ext>
              </c:extLst>
              <c:f>'1. Covid-19-Daten'!$G$256:$G$282</c:f>
              <c:numCache>
                <c:formatCode>0.0</c:formatCode>
                <c:ptCount val="27"/>
                <c:pt idx="0">
                  <c:v>389.55882352941182</c:v>
                </c:pt>
                <c:pt idx="1">
                  <c:v>399.70588235294122</c:v>
                </c:pt>
                <c:pt idx="2">
                  <c:v>401.02941176470586</c:v>
                </c:pt>
                <c:pt idx="3">
                  <c:v>400.58823529411768</c:v>
                </c:pt>
                <c:pt idx="4">
                  <c:v>377.49999999999994</c:v>
                </c:pt>
                <c:pt idx="5">
                  <c:v>368.97058823529409</c:v>
                </c:pt>
                <c:pt idx="6">
                  <c:v>365.88235294117646</c:v>
                </c:pt>
                <c:pt idx="7">
                  <c:v>340.88235294117646</c:v>
                </c:pt>
                <c:pt idx="8">
                  <c:v>322.20588235294122</c:v>
                </c:pt>
                <c:pt idx="9">
                  <c:v>312.94117647058829</c:v>
                </c:pt>
                <c:pt idx="10">
                  <c:v>298.23529411764707</c:v>
                </c:pt>
                <c:pt idx="11">
                  <c:v>294.55882352941177</c:v>
                </c:pt>
                <c:pt idx="12">
                  <c:v>299.85294117647061</c:v>
                </c:pt>
                <c:pt idx="13">
                  <c:v>293.08823529411768</c:v>
                </c:pt>
                <c:pt idx="14">
                  <c:v>295.44117647058823</c:v>
                </c:pt>
                <c:pt idx="15">
                  <c:v>301.76470588235298</c:v>
                </c:pt>
                <c:pt idx="16">
                  <c:v>319.11764705882354</c:v>
                </c:pt>
                <c:pt idx="17">
                  <c:v>322.94117647058823</c:v>
                </c:pt>
                <c:pt idx="18">
                  <c:v>321.02941176470586</c:v>
                </c:pt>
                <c:pt idx="19">
                  <c:v>325.73529411764707</c:v>
                </c:pt>
                <c:pt idx="20">
                  <c:v>329.26470588235293</c:v>
                </c:pt>
                <c:pt idx="21">
                  <c:v>345.73529411764707</c:v>
                </c:pt>
                <c:pt idx="22">
                  <c:v>335.73529411764707</c:v>
                </c:pt>
                <c:pt idx="23">
                  <c:v>318.97058823529414</c:v>
                </c:pt>
                <c:pt idx="24">
                  <c:v>314.55882352941177</c:v>
                </c:pt>
                <c:pt idx="25">
                  <c:v>319.26470588235293</c:v>
                </c:pt>
                <c:pt idx="26">
                  <c:v>328.08823529411762</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Covid-19-Daten'!$A$4:$A$282</c15:sqref>
                  </c15:fullRef>
                </c:ext>
              </c:extLst>
              <c:f>'1. Covid-19-Daten'!$A$23:$A$282</c:f>
              <c:numCache>
                <c:formatCode>[$-F800]dddd\,\ mmmm\ dd\,\ yyyy\,\ hh:mm:ss</c:formatCode>
                <c:ptCount val="260"/>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numCache>
            </c:numRef>
          </c:cat>
          <c:val>
            <c:numRef>
              <c:extLst>
                <c:ext xmlns:c15="http://schemas.microsoft.com/office/drawing/2012/chart" uri="{02D57815-91ED-43cb-92C2-25804820EDAC}">
                  <c15:fullRef>
                    <c15:sqref>'1. Covid-19-Daten'!$N$4:$N$282</c15:sqref>
                  </c15:fullRef>
                </c:ext>
              </c:extLst>
              <c:f>'1. Covid-19-Daten'!$N$23:$N$282</c:f>
              <c:numCache>
                <c:formatCode>0</c:formatCode>
                <c:ptCount val="260"/>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4</c:v>
                </c:pt>
                <c:pt idx="253">
                  <c:v>8</c:v>
                </c:pt>
                <c:pt idx="254">
                  <c:v>3</c:v>
                </c:pt>
                <c:pt idx="255">
                  <c:v>5</c:v>
                </c:pt>
                <c:pt idx="256">
                  <c:v>3</c:v>
                </c:pt>
                <c:pt idx="257">
                  <c:v>7</c:v>
                </c:pt>
                <c:pt idx="258">
                  <c:v>5</c:v>
                </c:pt>
                <c:pt idx="259">
                  <c:v>0</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Ansteckungsorte'!$B$211:$AC$211</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Ansteckungsorte'!$B$211:$AC$211</c15:sqref>
                  </c15:fullRef>
                </c:ext>
              </c:extLst>
              <c:f>('3. Ansteckungsorte'!$B$211,'3. Ansteckungsorte'!$D$211,'3. Ansteckungsorte'!$F$211,'3. Ansteckungsorte'!$H$211,'3. Ansteckungsorte'!$J$211,'3. Ansteckungsorte'!$L$211,'3. Ansteckungsorte'!$N$211,'3. Ansteckungsorte'!$P$211,'3. Ansteckungsorte'!$R$211,'3. Ansteckungsorte'!$T$211,'3. Ansteckungsorte'!$V$211,'3. Ansteckungsorte'!$X$211,'3. Ansteckungsorte'!$Z$211,'3. Ansteckungsorte'!$AB$211:$AC$211)</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Ansteckungsorte'!$B$212:$AC$212</c15:sqref>
                  </c15:fullRef>
                </c:ext>
              </c:extLst>
              <c:f>('3. Ansteckungsorte'!$B$212,'3. Ansteckungsorte'!$D$212,'3. Ansteckungsorte'!$F$212,'3. Ansteckungsorte'!$H$212,'3. Ansteckungsorte'!$J$212,'3. Ansteckungsorte'!$L$212,'3. Ansteckungsorte'!$N$212,'3. Ansteckungsorte'!$P$212,'3. Ansteckungsorte'!$R$212,'3. Ansteckungsorte'!$T$212,'3. Ansteckungsorte'!$V$212,'3. Ansteckungsorte'!$X$212,'3. Ansteckungsorte'!$Z$212,'3. Ansteckungsorte'!$AB$212:$AC$212)</c:f>
              <c:numCache>
                <c:formatCode>#,##0</c:formatCode>
                <c:ptCount val="15"/>
                <c:pt idx="0">
                  <c:v>7596</c:v>
                </c:pt>
                <c:pt idx="1">
                  <c:v>3984</c:v>
                </c:pt>
                <c:pt idx="2">
                  <c:v>302</c:v>
                </c:pt>
                <c:pt idx="3">
                  <c:v>956</c:v>
                </c:pt>
                <c:pt idx="4">
                  <c:v>136</c:v>
                </c:pt>
                <c:pt idx="5">
                  <c:v>604</c:v>
                </c:pt>
                <c:pt idx="6">
                  <c:v>30</c:v>
                </c:pt>
                <c:pt idx="7">
                  <c:v>356</c:v>
                </c:pt>
                <c:pt idx="8">
                  <c:v>201</c:v>
                </c:pt>
                <c:pt idx="9">
                  <c:v>15</c:v>
                </c:pt>
                <c:pt idx="10">
                  <c:v>10</c:v>
                </c:pt>
                <c:pt idx="11">
                  <c:v>11</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Covid-19-Daten'!$B$255:$B$282</c:f>
              <c:numCache>
                <c:formatCode>0</c:formatCode>
                <c:ptCount val="28"/>
                <c:pt idx="0">
                  <c:v>475</c:v>
                </c:pt>
                <c:pt idx="1">
                  <c:v>495</c:v>
                </c:pt>
                <c:pt idx="2">
                  <c:v>457</c:v>
                </c:pt>
                <c:pt idx="3">
                  <c:v>398</c:v>
                </c:pt>
                <c:pt idx="4">
                  <c:v>364</c:v>
                </c:pt>
                <c:pt idx="5">
                  <c:v>128</c:v>
                </c:pt>
                <c:pt idx="6">
                  <c:v>192</c:v>
                </c:pt>
                <c:pt idx="7">
                  <c:v>454</c:v>
                </c:pt>
                <c:pt idx="8">
                  <c:v>325</c:v>
                </c:pt>
                <c:pt idx="9">
                  <c:v>330</c:v>
                </c:pt>
                <c:pt idx="10">
                  <c:v>335</c:v>
                </c:pt>
                <c:pt idx="11">
                  <c:v>264</c:v>
                </c:pt>
                <c:pt idx="12">
                  <c:v>103</c:v>
                </c:pt>
                <c:pt idx="13">
                  <c:v>228</c:v>
                </c:pt>
                <c:pt idx="14">
                  <c:v>408</c:v>
                </c:pt>
                <c:pt idx="15">
                  <c:v>341</c:v>
                </c:pt>
                <c:pt idx="16">
                  <c:v>373</c:v>
                </c:pt>
                <c:pt idx="17">
                  <c:v>453</c:v>
                </c:pt>
                <c:pt idx="18">
                  <c:v>290</c:v>
                </c:pt>
                <c:pt idx="19">
                  <c:v>90</c:v>
                </c:pt>
                <c:pt idx="20">
                  <c:v>260</c:v>
                </c:pt>
                <c:pt idx="21">
                  <c:v>432</c:v>
                </c:pt>
                <c:pt idx="22">
                  <c:v>453</c:v>
                </c:pt>
                <c:pt idx="23">
                  <c:v>305</c:v>
                </c:pt>
                <c:pt idx="24">
                  <c:v>339</c:v>
                </c:pt>
                <c:pt idx="25">
                  <c:v>260</c:v>
                </c:pt>
                <c:pt idx="26">
                  <c:v>122</c:v>
                </c:pt>
                <c:pt idx="27">
                  <c:v>320</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Covid-19-Daten'!$D$255:$D$282</c:f>
              <c:numCache>
                <c:formatCode>0.0</c:formatCode>
                <c:ptCount val="28"/>
                <c:pt idx="0">
                  <c:v>389.57142857142856</c:v>
                </c:pt>
                <c:pt idx="1">
                  <c:v>389.14285714285717</c:v>
                </c:pt>
                <c:pt idx="2">
                  <c:v>366.71428571428572</c:v>
                </c:pt>
                <c:pt idx="3">
                  <c:v>358.42857142857144</c:v>
                </c:pt>
                <c:pt idx="4">
                  <c:v>355.42857142857144</c:v>
                </c:pt>
                <c:pt idx="5">
                  <c:v>331.14285714285717</c:v>
                </c:pt>
                <c:pt idx="6">
                  <c:v>313</c:v>
                </c:pt>
                <c:pt idx="7">
                  <c:v>304</c:v>
                </c:pt>
                <c:pt idx="8">
                  <c:v>289.71428571428572</c:v>
                </c:pt>
                <c:pt idx="9">
                  <c:v>286.14285714285717</c:v>
                </c:pt>
                <c:pt idx="10">
                  <c:v>291.28571428571428</c:v>
                </c:pt>
                <c:pt idx="11">
                  <c:v>284.71428571428572</c:v>
                </c:pt>
                <c:pt idx="12">
                  <c:v>287</c:v>
                </c:pt>
                <c:pt idx="13">
                  <c:v>293.14285714285717</c:v>
                </c:pt>
                <c:pt idx="14">
                  <c:v>310</c:v>
                </c:pt>
                <c:pt idx="15">
                  <c:v>313.71428571428572</c:v>
                </c:pt>
                <c:pt idx="16">
                  <c:v>311.85714285714283</c:v>
                </c:pt>
                <c:pt idx="17">
                  <c:v>316.42857142857144</c:v>
                </c:pt>
                <c:pt idx="18">
                  <c:v>319.85714285714283</c:v>
                </c:pt>
                <c:pt idx="19">
                  <c:v>335.85714285714283</c:v>
                </c:pt>
                <c:pt idx="20">
                  <c:v>326.14285714285717</c:v>
                </c:pt>
                <c:pt idx="21">
                  <c:v>309.85714285714283</c:v>
                </c:pt>
                <c:pt idx="22">
                  <c:v>305.57142857142856</c:v>
                </c:pt>
                <c:pt idx="23">
                  <c:v>310.14285714285717</c:v>
                </c:pt>
                <c:pt idx="24">
                  <c:v>318.71428571428572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Covid-19-Daten'!$H$255:$H$282</c:f>
              <c:numCache>
                <c:formatCode>0.0</c:formatCode>
                <c:ptCount val="28"/>
                <c:pt idx="0">
                  <c:v>677.94117647058829</c:v>
                </c:pt>
                <c:pt idx="1">
                  <c:v>710.58823529411757</c:v>
                </c:pt>
                <c:pt idx="2">
                  <c:v>738.67647058823536</c:v>
                </c:pt>
                <c:pt idx="3">
                  <c:v>758.38235294117635</c:v>
                </c:pt>
                <c:pt idx="4">
                  <c:v>764.26470588235281</c:v>
                </c:pt>
                <c:pt idx="5">
                  <c:v>759.85294117647072</c:v>
                </c:pt>
                <c:pt idx="6">
                  <c:v>748.38235294117658</c:v>
                </c:pt>
                <c:pt idx="7">
                  <c:v>750.2941176470589</c:v>
                </c:pt>
                <c:pt idx="8">
                  <c:v>730.44117647058829</c:v>
                </c:pt>
                <c:pt idx="9">
                  <c:v>721.91176470588232</c:v>
                </c:pt>
                <c:pt idx="10">
                  <c:v>713.97058823529403</c:v>
                </c:pt>
                <c:pt idx="11">
                  <c:v>698.82352941176475</c:v>
                </c:pt>
                <c:pt idx="12">
                  <c:v>672.05882352941171</c:v>
                </c:pt>
                <c:pt idx="13">
                  <c:v>668.82352941176464</c:v>
                </c:pt>
                <c:pt idx="14">
                  <c:v>658.97058823529414</c:v>
                </c:pt>
                <c:pt idx="15">
                  <c:v>636.32352941176464</c:v>
                </c:pt>
                <c:pt idx="16">
                  <c:v>623.97058823529414</c:v>
                </c:pt>
                <c:pt idx="17">
                  <c:v>632.05882352941182</c:v>
                </c:pt>
                <c:pt idx="18">
                  <c:v>621.17647058823525</c:v>
                </c:pt>
                <c:pt idx="19">
                  <c:v>615.58823529411768</c:v>
                </c:pt>
                <c:pt idx="20">
                  <c:v>625.58823529411768</c:v>
                </c:pt>
                <c:pt idx="21">
                  <c:v>622.35294117647061</c:v>
                </c:pt>
                <c:pt idx="22">
                  <c:v>641.17647058823536</c:v>
                </c:pt>
                <c:pt idx="23">
                  <c:v>637.50000000000011</c:v>
                </c:pt>
                <c:pt idx="24">
                  <c:v>638.08823529411768</c:v>
                </c:pt>
                <c:pt idx="25">
                  <c:v>637.50000000000011</c:v>
                </c:pt>
                <c:pt idx="26">
                  <c:v>640.2941176470589</c:v>
                </c:pt>
                <c:pt idx="27">
                  <c:v>653.82352941176487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Covid-19-Daten'!$F$255:$F$282</c:f>
              <c:numCache>
                <c:formatCode>0.0</c:formatCode>
                <c:ptCount val="28"/>
                <c:pt idx="0">
                  <c:v>54.915966386554622</c:v>
                </c:pt>
                <c:pt idx="1">
                  <c:v>55.651260504201687</c:v>
                </c:pt>
                <c:pt idx="2">
                  <c:v>57.100840336134461</c:v>
                </c:pt>
                <c:pt idx="3">
                  <c:v>57.289915966386552</c:v>
                </c:pt>
                <c:pt idx="4">
                  <c:v>57.226890756302524</c:v>
                </c:pt>
                <c:pt idx="5">
                  <c:v>53.928571428571423</c:v>
                </c:pt>
                <c:pt idx="6">
                  <c:v>52.710084033613441</c:v>
                </c:pt>
                <c:pt idx="7">
                  <c:v>52.268907563025209</c:v>
                </c:pt>
                <c:pt idx="8">
                  <c:v>48.69747899159664</c:v>
                </c:pt>
                <c:pt idx="9">
                  <c:v>46.029411764705891</c:v>
                </c:pt>
                <c:pt idx="10">
                  <c:v>44.705882352941181</c:v>
                </c:pt>
                <c:pt idx="11">
                  <c:v>42.605042016806728</c:v>
                </c:pt>
                <c:pt idx="12">
                  <c:v>42.079831932773111</c:v>
                </c:pt>
                <c:pt idx="13">
                  <c:v>42.836134453781519</c:v>
                </c:pt>
                <c:pt idx="14">
                  <c:v>41.86974789915967</c:v>
                </c:pt>
                <c:pt idx="15">
                  <c:v>42.205882352941174</c:v>
                </c:pt>
                <c:pt idx="16">
                  <c:v>43.109243697478995</c:v>
                </c:pt>
                <c:pt idx="17">
                  <c:v>45.588235294117645</c:v>
                </c:pt>
                <c:pt idx="18">
                  <c:v>46.134453781512605</c:v>
                </c:pt>
                <c:pt idx="19">
                  <c:v>45.861344537815121</c:v>
                </c:pt>
                <c:pt idx="20">
                  <c:v>46.533613445378151</c:v>
                </c:pt>
                <c:pt idx="21">
                  <c:v>47.037815126050418</c:v>
                </c:pt>
                <c:pt idx="22">
                  <c:v>49.390756302521012</c:v>
                </c:pt>
                <c:pt idx="23">
                  <c:v>47.962184873949582</c:v>
                </c:pt>
                <c:pt idx="24">
                  <c:v>45.567226890756309</c:v>
                </c:pt>
                <c:pt idx="25">
                  <c:v>44.936974789915965</c:v>
                </c:pt>
                <c:pt idx="26">
                  <c:v>45.609243697478988</c:v>
                </c:pt>
                <c:pt idx="27">
                  <c:v>46.869747899159663</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Covid-19-Daten'!$L$255:$L$282</c:f>
              <c:numCache>
                <c:formatCode>General</c:formatCode>
                <c:ptCount val="28"/>
                <c:pt idx="0">
                  <c:v>19</c:v>
                </c:pt>
                <c:pt idx="1">
                  <c:v>24</c:v>
                </c:pt>
                <c:pt idx="2">
                  <c:v>26</c:v>
                </c:pt>
                <c:pt idx="3">
                  <c:v>28</c:v>
                </c:pt>
                <c:pt idx="6">
                  <c:v>31</c:v>
                </c:pt>
                <c:pt idx="7">
                  <c:v>32</c:v>
                </c:pt>
                <c:pt idx="8">
                  <c:v>28</c:v>
                </c:pt>
                <c:pt idx="9">
                  <c:v>27</c:v>
                </c:pt>
                <c:pt idx="10">
                  <c:v>25</c:v>
                </c:pt>
                <c:pt idx="13">
                  <c:v>33</c:v>
                </c:pt>
                <c:pt idx="14">
                  <c:v>37</c:v>
                </c:pt>
                <c:pt idx="15">
                  <c:v>37</c:v>
                </c:pt>
                <c:pt idx="16">
                  <c:v>32</c:v>
                </c:pt>
                <c:pt idx="17">
                  <c:v>32</c:v>
                </c:pt>
                <c:pt idx="20">
                  <c:v>32</c:v>
                </c:pt>
                <c:pt idx="21">
                  <c:v>29</c:v>
                </c:pt>
                <c:pt idx="22">
                  <c:v>28</c:v>
                </c:pt>
                <c:pt idx="23">
                  <c:v>31</c:v>
                </c:pt>
                <c:pt idx="24">
                  <c:v>30</c:v>
                </c:pt>
                <c:pt idx="27">
                  <c:v>35</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Covid-19-Daten'!$I$255:$I$282</c:f>
              <c:numCache>
                <c:formatCode>General</c:formatCode>
                <c:ptCount val="28"/>
                <c:pt idx="0">
                  <c:v>114</c:v>
                </c:pt>
                <c:pt idx="1">
                  <c:v>109</c:v>
                </c:pt>
                <c:pt idx="2">
                  <c:v>106</c:v>
                </c:pt>
                <c:pt idx="3">
                  <c:v>103</c:v>
                </c:pt>
                <c:pt idx="6">
                  <c:v>109</c:v>
                </c:pt>
                <c:pt idx="7">
                  <c:v>115</c:v>
                </c:pt>
                <c:pt idx="8">
                  <c:v>111</c:v>
                </c:pt>
                <c:pt idx="9">
                  <c:v>105</c:v>
                </c:pt>
                <c:pt idx="10">
                  <c:v>115</c:v>
                </c:pt>
                <c:pt idx="13">
                  <c:v>126</c:v>
                </c:pt>
                <c:pt idx="14">
                  <c:v>138</c:v>
                </c:pt>
                <c:pt idx="15">
                  <c:v>134</c:v>
                </c:pt>
                <c:pt idx="16">
                  <c:v>131</c:v>
                </c:pt>
                <c:pt idx="17">
                  <c:v>124</c:v>
                </c:pt>
                <c:pt idx="20">
                  <c:v>135</c:v>
                </c:pt>
                <c:pt idx="21">
                  <c:v>145</c:v>
                </c:pt>
                <c:pt idx="22">
                  <c:v>136</c:v>
                </c:pt>
                <c:pt idx="23">
                  <c:v>135</c:v>
                </c:pt>
                <c:pt idx="24">
                  <c:v>134</c:v>
                </c:pt>
                <c:pt idx="27">
                  <c:v>153</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Covid-19-Daten'!$M$255:$M$282</c:f>
              <c:numCache>
                <c:formatCode>General</c:formatCode>
                <c:ptCount val="28"/>
                <c:pt idx="0">
                  <c:v>22</c:v>
                </c:pt>
                <c:pt idx="1">
                  <c:v>23</c:v>
                </c:pt>
                <c:pt idx="2">
                  <c:v>14</c:v>
                </c:pt>
                <c:pt idx="3">
                  <c:v>13</c:v>
                </c:pt>
                <c:pt idx="6">
                  <c:v>16</c:v>
                </c:pt>
                <c:pt idx="7">
                  <c:v>18</c:v>
                </c:pt>
                <c:pt idx="8">
                  <c:v>21</c:v>
                </c:pt>
                <c:pt idx="9">
                  <c:v>8</c:v>
                </c:pt>
                <c:pt idx="10">
                  <c:v>13</c:v>
                </c:pt>
                <c:pt idx="13">
                  <c:v>14</c:v>
                </c:pt>
                <c:pt idx="14">
                  <c:v>14</c:v>
                </c:pt>
                <c:pt idx="15">
                  <c:v>13</c:v>
                </c:pt>
                <c:pt idx="16">
                  <c:v>17</c:v>
                </c:pt>
                <c:pt idx="17">
                  <c:v>25</c:v>
                </c:pt>
                <c:pt idx="20">
                  <c:v>19</c:v>
                </c:pt>
                <c:pt idx="21">
                  <c:v>18</c:v>
                </c:pt>
                <c:pt idx="22">
                  <c:v>15</c:v>
                </c:pt>
                <c:pt idx="23">
                  <c:v>15</c:v>
                </c:pt>
                <c:pt idx="24">
                  <c:v>13</c:v>
                </c:pt>
                <c:pt idx="27">
                  <c:v>25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Covid-19-Daten'!$I$255:$I$282</c:f>
              <c:numCache>
                <c:formatCode>General</c:formatCode>
                <c:ptCount val="28"/>
                <c:pt idx="0">
                  <c:v>114</c:v>
                </c:pt>
                <c:pt idx="1">
                  <c:v>109</c:v>
                </c:pt>
                <c:pt idx="2">
                  <c:v>106</c:v>
                </c:pt>
                <c:pt idx="3">
                  <c:v>103</c:v>
                </c:pt>
                <c:pt idx="6">
                  <c:v>109</c:v>
                </c:pt>
                <c:pt idx="7">
                  <c:v>115</c:v>
                </c:pt>
                <c:pt idx="8">
                  <c:v>111</c:v>
                </c:pt>
                <c:pt idx="9">
                  <c:v>105</c:v>
                </c:pt>
                <c:pt idx="10">
                  <c:v>115</c:v>
                </c:pt>
                <c:pt idx="13">
                  <c:v>126</c:v>
                </c:pt>
                <c:pt idx="14">
                  <c:v>138</c:v>
                </c:pt>
                <c:pt idx="15">
                  <c:v>134</c:v>
                </c:pt>
                <c:pt idx="16">
                  <c:v>131</c:v>
                </c:pt>
                <c:pt idx="17">
                  <c:v>124</c:v>
                </c:pt>
                <c:pt idx="20">
                  <c:v>135</c:v>
                </c:pt>
                <c:pt idx="21">
                  <c:v>145</c:v>
                </c:pt>
                <c:pt idx="22">
                  <c:v>136</c:v>
                </c:pt>
                <c:pt idx="23">
                  <c:v>135</c:v>
                </c:pt>
                <c:pt idx="24">
                  <c:v>134</c:v>
                </c:pt>
                <c:pt idx="27">
                  <c:v>153</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Covid-19-Daten'!$J$255:$J$282</c:f>
              <c:numCache>
                <c:formatCode>General</c:formatCode>
                <c:ptCount val="28"/>
                <c:pt idx="0">
                  <c:v>15</c:v>
                </c:pt>
                <c:pt idx="1">
                  <c:v>19</c:v>
                </c:pt>
                <c:pt idx="2">
                  <c:v>20</c:v>
                </c:pt>
                <c:pt idx="3">
                  <c:v>22</c:v>
                </c:pt>
                <c:pt idx="6">
                  <c:v>25</c:v>
                </c:pt>
                <c:pt idx="7">
                  <c:v>26</c:v>
                </c:pt>
                <c:pt idx="8">
                  <c:v>24</c:v>
                </c:pt>
                <c:pt idx="9">
                  <c:v>24</c:v>
                </c:pt>
                <c:pt idx="10">
                  <c:v>23</c:v>
                </c:pt>
                <c:pt idx="13">
                  <c:v>27</c:v>
                </c:pt>
                <c:pt idx="14">
                  <c:v>28</c:v>
                </c:pt>
                <c:pt idx="15">
                  <c:v>29</c:v>
                </c:pt>
                <c:pt idx="16">
                  <c:v>26</c:v>
                </c:pt>
                <c:pt idx="17">
                  <c:v>27</c:v>
                </c:pt>
                <c:pt idx="20">
                  <c:v>28</c:v>
                </c:pt>
                <c:pt idx="21">
                  <c:v>26</c:v>
                </c:pt>
                <c:pt idx="22">
                  <c:v>24</c:v>
                </c:pt>
                <c:pt idx="23">
                  <c:v>25</c:v>
                </c:pt>
                <c:pt idx="24">
                  <c:v>26</c:v>
                </c:pt>
                <c:pt idx="27">
                  <c:v>28</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Covid-19-Daten'!$A$255:$A$282</c:f>
              <c:numCache>
                <c:formatCode>[$-F800]dddd\,\ mmmm\ dd\,\ yyyy\,\ hh:mm:ss</c:formatCode>
                <c:ptCount val="28"/>
                <c:pt idx="0">
                  <c:v>44138.333333333336</c:v>
                </c:pt>
                <c:pt idx="1">
                  <c:v>44139.333333333336</c:v>
                </c:pt>
                <c:pt idx="2">
                  <c:v>44140.333333333336</c:v>
                </c:pt>
                <c:pt idx="3">
                  <c:v>44141.333333333336</c:v>
                </c:pt>
                <c:pt idx="4">
                  <c:v>44142.333333333336</c:v>
                </c:pt>
                <c:pt idx="5">
                  <c:v>44143.333333333336</c:v>
                </c:pt>
                <c:pt idx="6">
                  <c:v>44144.333333333336</c:v>
                </c:pt>
                <c:pt idx="7">
                  <c:v>44145.333333333336</c:v>
                </c:pt>
                <c:pt idx="8">
                  <c:v>44146.333333333336</c:v>
                </c:pt>
                <c:pt idx="9">
                  <c:v>44147.333333333336</c:v>
                </c:pt>
                <c:pt idx="10">
                  <c:v>44148.333333333336</c:v>
                </c:pt>
                <c:pt idx="11">
                  <c:v>44149.333333333336</c:v>
                </c:pt>
                <c:pt idx="12">
                  <c:v>44150.333333333336</c:v>
                </c:pt>
                <c:pt idx="13">
                  <c:v>44151.333333333336</c:v>
                </c:pt>
                <c:pt idx="14">
                  <c:v>44152.333333333336</c:v>
                </c:pt>
                <c:pt idx="15">
                  <c:v>44153.333333333336</c:v>
                </c:pt>
                <c:pt idx="16">
                  <c:v>44154.333333333336</c:v>
                </c:pt>
                <c:pt idx="17">
                  <c:v>44155.333333333336</c:v>
                </c:pt>
                <c:pt idx="18">
                  <c:v>44156.333333333336</c:v>
                </c:pt>
                <c:pt idx="19">
                  <c:v>44157.333333333336</c:v>
                </c:pt>
                <c:pt idx="20">
                  <c:v>44158.333333333336</c:v>
                </c:pt>
                <c:pt idx="21">
                  <c:v>44159.333333333336</c:v>
                </c:pt>
                <c:pt idx="22">
                  <c:v>44160.333333333336</c:v>
                </c:pt>
                <c:pt idx="23">
                  <c:v>44161.333333333336</c:v>
                </c:pt>
                <c:pt idx="24">
                  <c:v>44162.333333333336</c:v>
                </c:pt>
                <c:pt idx="25">
                  <c:v>44163.333333333336</c:v>
                </c:pt>
                <c:pt idx="26">
                  <c:v>44164.333333333336</c:v>
                </c:pt>
                <c:pt idx="27">
                  <c:v>44165.333333333336</c:v>
                </c:pt>
              </c:numCache>
            </c:numRef>
          </c:cat>
          <c:val>
            <c:numRef>
              <c:f>'1. Covid-19-Daten'!$K$255:$K$282</c:f>
              <c:numCache>
                <c:formatCode>General</c:formatCode>
                <c:ptCount val="28"/>
                <c:pt idx="0">
                  <c:v>4</c:v>
                </c:pt>
                <c:pt idx="1">
                  <c:v>5</c:v>
                </c:pt>
                <c:pt idx="2">
                  <c:v>6</c:v>
                </c:pt>
                <c:pt idx="3">
                  <c:v>6</c:v>
                </c:pt>
                <c:pt idx="6">
                  <c:v>6</c:v>
                </c:pt>
                <c:pt idx="7">
                  <c:v>6</c:v>
                </c:pt>
                <c:pt idx="8">
                  <c:v>4</c:v>
                </c:pt>
                <c:pt idx="9">
                  <c:v>3</c:v>
                </c:pt>
                <c:pt idx="10">
                  <c:v>2</c:v>
                </c:pt>
                <c:pt idx="13">
                  <c:v>6</c:v>
                </c:pt>
                <c:pt idx="14">
                  <c:v>9</c:v>
                </c:pt>
                <c:pt idx="15">
                  <c:v>8</c:v>
                </c:pt>
                <c:pt idx="16">
                  <c:v>6</c:v>
                </c:pt>
                <c:pt idx="17">
                  <c:v>5</c:v>
                </c:pt>
                <c:pt idx="20">
                  <c:v>4</c:v>
                </c:pt>
                <c:pt idx="21">
                  <c:v>3</c:v>
                </c:pt>
                <c:pt idx="22">
                  <c:v>4</c:v>
                </c:pt>
                <c:pt idx="23">
                  <c:v>6</c:v>
                </c:pt>
                <c:pt idx="24">
                  <c:v>4</c:v>
                </c:pt>
                <c:pt idx="27">
                  <c:v>7</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Covid-19-Daten'!$L$30:$L$289</c:f>
              <c:numCache>
                <c:formatCode>General</c:formatCode>
                <c:ptCount val="26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Covid-19-Daten'!$M$30:$M$289</c:f>
              <c:numCache>
                <c:formatCode>General</c:formatCode>
                <c:ptCount val="26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Covid-19-Daten'!$J$30:$J$289</c:f>
              <c:numCache>
                <c:formatCode>General</c:formatCode>
                <c:ptCount val="26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Covid-19-Daten'!$A$30:$A$282</c:f>
              <c:numCache>
                <c:formatCode>[$-F800]dddd\,\ mmmm\ dd\,\ yyyy\,\ hh:mm:ss</c:formatCode>
                <c:ptCount val="25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numCache>
            </c:numRef>
          </c:cat>
          <c:val>
            <c:numRef>
              <c:f>'1. Covid-19-Daten'!$K$30:$K$289</c:f>
              <c:numCache>
                <c:formatCode>General</c:formatCode>
                <c:ptCount val="26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Labortests'!$C$3:$C$25</c:f>
              <c:numCache>
                <c:formatCode>0</c:formatCode>
                <c:ptCount val="23"/>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2284.1880000000001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Labortests'!$D$3:$D$25</c:f>
              <c:numCache>
                <c:formatCode>0</c:formatCode>
                <c:ptCount val="23"/>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8912.8119999999999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Labortests'!$E$3:$E$25</c:f>
              <c:numCache>
                <c:formatCode>#,##0.0</c:formatCode>
                <c:ptCount val="23"/>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13"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7"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pane xSplit="1" ySplit="1" topLeftCell="B190" activePane="bottomRight" state="frozen"/>
      <selection pane="topRight" activeCell="B1" sqref="B1"/>
      <selection pane="bottomLeft" activeCell="A2" sqref="A2"/>
      <selection pane="bottomRight" activeCell="I235" sqref="I235"/>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34" t="s">
        <v>101</v>
      </c>
      <c r="C1" s="235"/>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02"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c r="C203" s="88"/>
    </row>
    <row r="204" spans="1:3" x14ac:dyDescent="0.2">
      <c r="A204" s="82">
        <v>44167</v>
      </c>
      <c r="B204" s="87"/>
      <c r="C204" s="88"/>
    </row>
    <row r="205" spans="1:3" x14ac:dyDescent="0.2">
      <c r="A205" s="82">
        <v>44168</v>
      </c>
      <c r="B205" s="87"/>
      <c r="C205" s="88"/>
    </row>
    <row r="206" spans="1:3" x14ac:dyDescent="0.2">
      <c r="A206" s="82">
        <v>44169</v>
      </c>
      <c r="B206" s="87"/>
      <c r="C206" s="88"/>
    </row>
    <row r="207" spans="1:3" x14ac:dyDescent="0.2">
      <c r="A207" s="82">
        <v>44170</v>
      </c>
      <c r="B207" s="87"/>
      <c r="C207" s="88"/>
    </row>
    <row r="208" spans="1:3" x14ac:dyDescent="0.2">
      <c r="A208" s="82">
        <v>44171</v>
      </c>
      <c r="B208" s="87"/>
      <c r="C208" s="88"/>
    </row>
    <row r="209" spans="1:3" x14ac:dyDescent="0.2">
      <c r="A209" s="155"/>
      <c r="B209" s="87"/>
      <c r="C209" s="88"/>
    </row>
    <row r="210" spans="1:3" ht="15" thickBot="1" x14ac:dyDescent="0.25">
      <c r="A210" s="89" t="s">
        <v>87</v>
      </c>
      <c r="B210" s="90">
        <f>MAX(C3:C210)</f>
        <v>2687</v>
      </c>
      <c r="C210" s="91"/>
    </row>
    <row r="211" spans="1:3" ht="15" thickTop="1" x14ac:dyDescent="0.2">
      <c r="B211" s="44"/>
      <c r="C211" s="44"/>
    </row>
    <row r="212" spans="1:3" x14ac:dyDescent="0.2">
      <c r="B212" s="44"/>
      <c r="C212" s="44"/>
    </row>
    <row r="213" spans="1:3" x14ac:dyDescent="0.2">
      <c r="B213" s="44"/>
      <c r="C213" s="44"/>
    </row>
    <row r="214" spans="1:3" x14ac:dyDescent="0.2">
      <c r="B214" s="44"/>
      <c r="C214" s="44"/>
    </row>
    <row r="215" spans="1:3" x14ac:dyDescent="0.2">
      <c r="B215" s="44"/>
      <c r="C215" s="44"/>
    </row>
    <row r="216" spans="1:3" x14ac:dyDescent="0.2">
      <c r="B216" s="44"/>
      <c r="C216" s="44"/>
    </row>
    <row r="217" spans="1:3" x14ac:dyDescent="0.2">
      <c r="B217" s="44"/>
      <c r="C217" s="44"/>
    </row>
    <row r="218" spans="1:3"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zoomScale="110" zoomScaleNormal="110" workbookViewId="0">
      <pane ySplit="3" topLeftCell="A187" activePane="bottomLeft" state="frozen"/>
      <selection pane="bottomLeft" activeCell="D204" sqref="D204"/>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36" t="s">
        <v>102</v>
      </c>
      <c r="C1" s="236"/>
      <c r="D1" s="237"/>
    </row>
    <row r="2" spans="1:4" x14ac:dyDescent="0.2">
      <c r="A2" s="93"/>
      <c r="B2" s="238"/>
      <c r="C2" s="238"/>
      <c r="D2" s="239"/>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c r="C204" s="104"/>
      <c r="D204" s="105"/>
    </row>
    <row r="205" spans="1:4" x14ac:dyDescent="0.2">
      <c r="A205" s="98">
        <v>44167</v>
      </c>
      <c r="B205" s="104"/>
      <c r="C205" s="104"/>
      <c r="D205" s="105"/>
    </row>
    <row r="206" spans="1:4" x14ac:dyDescent="0.2">
      <c r="A206" s="98">
        <v>44168</v>
      </c>
      <c r="B206" s="104"/>
      <c r="C206" s="104"/>
      <c r="D206" s="105"/>
    </row>
    <row r="207" spans="1:4" x14ac:dyDescent="0.2">
      <c r="A207" s="98">
        <v>44169</v>
      </c>
      <c r="B207" s="104"/>
      <c r="C207" s="104"/>
      <c r="D207" s="105"/>
    </row>
    <row r="208" spans="1:4" x14ac:dyDescent="0.2">
      <c r="A208" s="98">
        <v>44170</v>
      </c>
      <c r="B208" s="104"/>
      <c r="C208" s="104"/>
      <c r="D208" s="105"/>
    </row>
    <row r="209" spans="1:4" x14ac:dyDescent="0.2">
      <c r="A209" s="98">
        <v>44171</v>
      </c>
      <c r="B209" s="104"/>
      <c r="C209" s="104"/>
      <c r="D209" s="105"/>
    </row>
    <row r="210" spans="1:4" x14ac:dyDescent="0.2">
      <c r="A210" s="156"/>
      <c r="B210" s="104"/>
      <c r="C210" s="104"/>
      <c r="D210" s="105"/>
    </row>
    <row r="211" spans="1:4" ht="15" thickBot="1" x14ac:dyDescent="0.25">
      <c r="A211" s="106" t="s">
        <v>87</v>
      </c>
      <c r="B211" s="107"/>
      <c r="C211" s="107"/>
      <c r="D211" s="108">
        <f>MAX(D4:D210)</f>
        <v>12619</v>
      </c>
    </row>
    <row r="212" spans="1:4" ht="15" thickTop="1" x14ac:dyDescent="0.2">
      <c r="B212" s="44"/>
      <c r="C212" s="44"/>
      <c r="D212" s="44"/>
    </row>
    <row r="213" spans="1:4" x14ac:dyDescent="0.2">
      <c r="B213" s="44"/>
      <c r="C213" s="44"/>
      <c r="D213" s="44"/>
    </row>
    <row r="214" spans="1:4" x14ac:dyDescent="0.2">
      <c r="B214" s="44"/>
      <c r="C214" s="44"/>
      <c r="D214" s="44"/>
    </row>
    <row r="215" spans="1:4" x14ac:dyDescent="0.2">
      <c r="B215" s="44"/>
      <c r="C215" s="44"/>
      <c r="D215" s="44"/>
    </row>
    <row r="216" spans="1:4" x14ac:dyDescent="0.2">
      <c r="B216" s="44"/>
      <c r="C216" s="44"/>
      <c r="D216" s="44"/>
    </row>
    <row r="217" spans="1:4" x14ac:dyDescent="0.2">
      <c r="B217" s="44"/>
      <c r="C217" s="44"/>
      <c r="D217" s="44"/>
    </row>
    <row r="218" spans="1:4" x14ac:dyDescent="0.2">
      <c r="B218" s="44"/>
      <c r="C218" s="44"/>
      <c r="D218" s="44"/>
    </row>
    <row r="219" spans="1:4"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2"/>
  <sheetViews>
    <sheetView zoomScaleNormal="100" workbookViewId="0">
      <pane xSplit="1" ySplit="1" topLeftCell="B179" activePane="bottomRight" state="frozen"/>
      <selection pane="topRight" activeCell="B1" sqref="B1"/>
      <selection pane="bottomLeft" activeCell="A3" sqref="A3"/>
      <selection pane="bottomRight" activeCell="F201" sqref="F201"/>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4" t="s">
        <v>58</v>
      </c>
      <c r="C1" s="244"/>
      <c r="D1" s="244" t="s">
        <v>79</v>
      </c>
      <c r="E1" s="244"/>
      <c r="F1" s="242" t="s">
        <v>113</v>
      </c>
      <c r="G1" s="243"/>
      <c r="H1" s="244" t="s">
        <v>29</v>
      </c>
      <c r="I1" s="244"/>
      <c r="J1" s="244" t="s">
        <v>80</v>
      </c>
      <c r="K1" s="244"/>
      <c r="L1" s="244" t="s">
        <v>73</v>
      </c>
      <c r="M1" s="244"/>
      <c r="N1" s="244" t="s">
        <v>11</v>
      </c>
      <c r="O1" s="246"/>
      <c r="P1" s="243" t="s">
        <v>57</v>
      </c>
      <c r="Q1" s="244"/>
      <c r="R1" s="244" t="s">
        <v>149</v>
      </c>
      <c r="S1" s="244"/>
      <c r="T1" s="244" t="s">
        <v>44</v>
      </c>
      <c r="U1" s="244"/>
      <c r="V1" s="244" t="s">
        <v>32</v>
      </c>
      <c r="W1" s="244"/>
      <c r="X1" s="244" t="s">
        <v>133</v>
      </c>
      <c r="Y1" s="244"/>
      <c r="Z1" s="244" t="s">
        <v>56</v>
      </c>
      <c r="AA1" s="244"/>
      <c r="AB1" s="244" t="s">
        <v>33</v>
      </c>
      <c r="AC1" s="244"/>
      <c r="AD1" s="242" t="s">
        <v>154</v>
      </c>
      <c r="AE1" s="243"/>
      <c r="AF1" s="244" t="s">
        <v>106</v>
      </c>
      <c r="AG1" s="244"/>
      <c r="AH1" s="244" t="s">
        <v>63</v>
      </c>
      <c r="AI1" s="244"/>
      <c r="AJ1" s="244" t="s">
        <v>34</v>
      </c>
      <c r="AK1" s="244"/>
      <c r="AL1" s="244" t="s">
        <v>45</v>
      </c>
      <c r="AM1" s="244"/>
      <c r="AN1" s="244" t="s">
        <v>27</v>
      </c>
      <c r="AO1" s="244"/>
      <c r="AP1" s="244" t="s">
        <v>46</v>
      </c>
      <c r="AQ1" s="244"/>
      <c r="AR1" s="244" t="s">
        <v>134</v>
      </c>
      <c r="AS1" s="244"/>
      <c r="AT1" s="244" t="s">
        <v>51</v>
      </c>
      <c r="AU1" s="244"/>
      <c r="AV1" s="244" t="s">
        <v>47</v>
      </c>
      <c r="AW1" s="244"/>
      <c r="AX1" s="244" t="s">
        <v>40</v>
      </c>
      <c r="AY1" s="244"/>
      <c r="AZ1" s="242" t="s">
        <v>107</v>
      </c>
      <c r="BA1" s="243"/>
      <c r="BB1" s="242" t="s">
        <v>124</v>
      </c>
      <c r="BC1" s="243"/>
      <c r="BD1" s="244" t="s">
        <v>41</v>
      </c>
      <c r="BE1" s="244"/>
      <c r="BF1" s="242" t="s">
        <v>109</v>
      </c>
      <c r="BG1" s="243"/>
      <c r="BH1" s="242" t="s">
        <v>143</v>
      </c>
      <c r="BI1" s="243"/>
      <c r="BJ1" s="242" t="s">
        <v>144</v>
      </c>
      <c r="BK1" s="243"/>
      <c r="BL1" s="242" t="s">
        <v>140</v>
      </c>
      <c r="BM1" s="243"/>
      <c r="BN1" s="242" t="s">
        <v>125</v>
      </c>
      <c r="BO1" s="243"/>
      <c r="BP1" s="242" t="s">
        <v>139</v>
      </c>
      <c r="BQ1" s="243"/>
      <c r="BR1" s="242" t="s">
        <v>135</v>
      </c>
      <c r="BS1" s="243"/>
      <c r="BT1" s="242" t="s">
        <v>141</v>
      </c>
      <c r="BU1" s="243"/>
      <c r="BV1" s="244" t="s">
        <v>70</v>
      </c>
      <c r="BW1" s="244"/>
      <c r="BX1" s="244" t="s">
        <v>42</v>
      </c>
      <c r="BY1" s="244"/>
      <c r="BZ1" s="244" t="s">
        <v>62</v>
      </c>
      <c r="CA1" s="244"/>
      <c r="CB1" s="244" t="s">
        <v>35</v>
      </c>
      <c r="CC1" s="244"/>
      <c r="CD1" s="242" t="s">
        <v>126</v>
      </c>
      <c r="CE1" s="243"/>
      <c r="CF1" s="242" t="s">
        <v>110</v>
      </c>
      <c r="CG1" s="243"/>
      <c r="CH1" s="242" t="s">
        <v>111</v>
      </c>
      <c r="CI1" s="243"/>
      <c r="CJ1" s="244" t="s">
        <v>36</v>
      </c>
      <c r="CK1" s="244"/>
      <c r="CL1" s="242" t="s">
        <v>108</v>
      </c>
      <c r="CM1" s="243"/>
      <c r="CN1" s="242" t="s">
        <v>112</v>
      </c>
      <c r="CO1" s="243"/>
      <c r="CP1" s="242" t="s">
        <v>127</v>
      </c>
      <c r="CQ1" s="243"/>
      <c r="CR1" s="242" t="s">
        <v>128</v>
      </c>
      <c r="CS1" s="243"/>
      <c r="CT1" s="242" t="s">
        <v>145</v>
      </c>
      <c r="CU1" s="243"/>
      <c r="CV1" s="244" t="s">
        <v>37</v>
      </c>
      <c r="CW1" s="244"/>
      <c r="CX1" s="242" t="s">
        <v>146</v>
      </c>
      <c r="CY1" s="243"/>
      <c r="CZ1" s="244" t="s">
        <v>48</v>
      </c>
      <c r="DA1" s="244"/>
      <c r="DB1" s="242" t="s">
        <v>28</v>
      </c>
      <c r="DC1" s="243"/>
      <c r="DD1" s="244" t="s">
        <v>64</v>
      </c>
      <c r="DE1" s="244"/>
      <c r="DF1" s="244" t="s">
        <v>38</v>
      </c>
      <c r="DG1" s="244"/>
      <c r="DH1" s="244" t="s">
        <v>68</v>
      </c>
      <c r="DI1" s="244"/>
      <c r="DJ1" s="244" t="s">
        <v>67</v>
      </c>
      <c r="DK1" s="244"/>
      <c r="DL1" s="244" t="s">
        <v>39</v>
      </c>
      <c r="DM1" s="244"/>
      <c r="DN1" s="244" t="s">
        <v>59</v>
      </c>
      <c r="DO1" s="244"/>
      <c r="DP1" s="242" t="s">
        <v>114</v>
      </c>
      <c r="DQ1" s="243"/>
      <c r="DR1" s="242" t="s">
        <v>147</v>
      </c>
      <c r="DS1" s="243"/>
      <c r="DT1" s="244" t="s">
        <v>31</v>
      </c>
      <c r="DU1" s="244"/>
      <c r="DV1" s="244" t="s">
        <v>60</v>
      </c>
      <c r="DW1" s="244"/>
      <c r="DX1" s="244" t="s">
        <v>61</v>
      </c>
      <c r="DY1" s="244"/>
      <c r="DZ1" s="242" t="s">
        <v>115</v>
      </c>
      <c r="EA1" s="243"/>
      <c r="EB1" s="242" t="s">
        <v>116</v>
      </c>
      <c r="EC1" s="243"/>
      <c r="ED1" s="244" t="s">
        <v>30</v>
      </c>
      <c r="EE1" s="244"/>
      <c r="EF1" s="242" t="s">
        <v>117</v>
      </c>
      <c r="EG1" s="243"/>
      <c r="EH1" s="244" t="s">
        <v>43</v>
      </c>
      <c r="EI1" s="244"/>
      <c r="EJ1" s="244" t="s">
        <v>71</v>
      </c>
      <c r="EK1" s="244"/>
      <c r="EL1" s="244" t="s">
        <v>49</v>
      </c>
      <c r="EM1" s="244"/>
      <c r="EN1" s="242" t="s">
        <v>118</v>
      </c>
      <c r="EO1" s="243"/>
      <c r="EP1" s="244" t="s">
        <v>54</v>
      </c>
      <c r="EQ1" s="244"/>
      <c r="ER1" s="242" t="s">
        <v>153</v>
      </c>
      <c r="ES1" s="243"/>
      <c r="ET1" s="242" t="s">
        <v>65</v>
      </c>
      <c r="EU1" s="243"/>
      <c r="EV1" s="242" t="s">
        <v>150</v>
      </c>
      <c r="EW1" s="243"/>
      <c r="EX1" s="242" t="s">
        <v>151</v>
      </c>
      <c r="EY1" s="243"/>
      <c r="EZ1" s="242" t="s">
        <v>155</v>
      </c>
      <c r="FA1" s="243"/>
      <c r="FB1" s="242" t="s">
        <v>148</v>
      </c>
      <c r="FC1" s="243"/>
      <c r="FD1" s="242" t="s">
        <v>152</v>
      </c>
      <c r="FE1" s="243"/>
      <c r="FF1" s="242" t="s">
        <v>138</v>
      </c>
      <c r="FG1" s="243"/>
      <c r="FH1" s="242" t="s">
        <v>129</v>
      </c>
      <c r="FI1" s="243"/>
      <c r="FJ1" s="242" t="s">
        <v>119</v>
      </c>
      <c r="FK1" s="243"/>
      <c r="FL1" s="244" t="s">
        <v>55</v>
      </c>
      <c r="FM1" s="244"/>
      <c r="FN1" s="242" t="s">
        <v>142</v>
      </c>
      <c r="FO1" s="243"/>
      <c r="FP1" s="244" t="s">
        <v>50</v>
      </c>
      <c r="FQ1" s="244"/>
      <c r="FR1" s="244" t="s">
        <v>72</v>
      </c>
      <c r="FS1" s="244"/>
      <c r="FT1" s="242" t="s">
        <v>130</v>
      </c>
      <c r="FU1" s="243"/>
      <c r="FV1" s="242" t="s">
        <v>137</v>
      </c>
      <c r="FW1" s="243"/>
      <c r="FX1" s="244" t="s">
        <v>66</v>
      </c>
      <c r="FY1" s="244"/>
      <c r="FZ1" s="242" t="s">
        <v>120</v>
      </c>
      <c r="GA1" s="243"/>
      <c r="GB1" s="244" t="s">
        <v>69</v>
      </c>
      <c r="GC1" s="244"/>
      <c r="GD1" s="242" t="s">
        <v>121</v>
      </c>
      <c r="GE1" s="243"/>
      <c r="GF1" s="244" t="s">
        <v>136</v>
      </c>
      <c r="GG1" s="244"/>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2"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02"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02" si="142">SUM(E186,D187)</f>
        <v>399</v>
      </c>
      <c r="F187" s="10"/>
      <c r="G187" s="10"/>
      <c r="H187" s="10"/>
      <c r="I187" s="10"/>
      <c r="J187" s="10"/>
      <c r="K187" s="10"/>
      <c r="L187" s="10"/>
      <c r="M187" s="10">
        <f t="shared" ref="M187:M202"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02" si="144">F200+G199</f>
        <v>24</v>
      </c>
      <c r="I200" s="10">
        <f t="shared" ref="I200:I202" si="145">H200+I199</f>
        <v>197</v>
      </c>
      <c r="K200" s="10">
        <f t="shared" ref="K200:K202"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c r="C203" s="10"/>
      <c r="D203" s="10"/>
      <c r="E203" s="10"/>
      <c r="F203" s="10"/>
      <c r="G203" s="10"/>
      <c r="H203" s="10"/>
      <c r="I203" s="10"/>
      <c r="J203" s="10"/>
      <c r="K203" s="10"/>
      <c r="L203" s="10"/>
      <c r="M203" s="10"/>
      <c r="N203" s="10"/>
      <c r="O203" s="114"/>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c r="C204" s="10"/>
      <c r="D204" s="10"/>
      <c r="E204" s="10"/>
      <c r="F204" s="10"/>
      <c r="G204" s="10"/>
      <c r="H204" s="10"/>
      <c r="I204" s="10"/>
      <c r="J204" s="10"/>
      <c r="K204" s="10"/>
      <c r="L204" s="10"/>
      <c r="M204" s="10"/>
      <c r="N204" s="10"/>
      <c r="O204" s="114"/>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c r="C205" s="10"/>
      <c r="D205" s="10"/>
      <c r="E205" s="10"/>
      <c r="F205" s="10"/>
      <c r="G205" s="10"/>
      <c r="H205" s="10"/>
      <c r="I205" s="10"/>
      <c r="J205" s="10"/>
      <c r="K205" s="10"/>
      <c r="L205" s="10"/>
      <c r="M205" s="10"/>
      <c r="N205" s="10"/>
      <c r="O205" s="114"/>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c r="C206" s="10"/>
      <c r="D206" s="10"/>
      <c r="E206" s="10"/>
      <c r="F206" s="10"/>
      <c r="G206" s="10"/>
      <c r="H206" s="10"/>
      <c r="I206" s="10"/>
      <c r="J206" s="10"/>
      <c r="K206" s="10"/>
      <c r="L206" s="10"/>
      <c r="M206" s="10"/>
      <c r="N206" s="10"/>
      <c r="O206" s="114"/>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c r="D207" s="10"/>
      <c r="E207" s="10"/>
      <c r="F207" s="10"/>
      <c r="G207" s="10"/>
      <c r="H207" s="10"/>
      <c r="I207" s="10"/>
      <c r="J207" s="10"/>
      <c r="K207" s="10"/>
      <c r="L207" s="10"/>
      <c r="M207" s="10"/>
      <c r="N207" s="10"/>
      <c r="O207" s="114"/>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c r="D208" s="10"/>
      <c r="E208" s="10"/>
      <c r="F208" s="10"/>
      <c r="G208" s="10"/>
      <c r="H208" s="10"/>
      <c r="I208" s="10"/>
      <c r="J208" s="10"/>
      <c r="K208" s="10"/>
      <c r="L208" s="10"/>
      <c r="M208" s="10"/>
      <c r="N208" s="10"/>
      <c r="O208" s="114"/>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4.25" customHeight="1" x14ac:dyDescent="0.2">
      <c r="A209" s="115"/>
      <c r="B209" s="10"/>
      <c r="C209" s="10"/>
      <c r="D209" s="10"/>
      <c r="E209" s="10"/>
      <c r="F209" s="10"/>
      <c r="G209" s="10"/>
      <c r="H209" s="10"/>
      <c r="I209" s="10"/>
      <c r="J209" s="10"/>
      <c r="K209" s="10"/>
      <c r="L209" s="10"/>
      <c r="M209" s="10"/>
      <c r="N209" s="10"/>
      <c r="O209" s="114"/>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s="118" customFormat="1" ht="15" thickBot="1" x14ac:dyDescent="0.25">
      <c r="A210" s="117" t="s">
        <v>87</v>
      </c>
      <c r="B210" s="240">
        <f>MAX(C3:C209)</f>
        <v>0</v>
      </c>
      <c r="C210" s="241"/>
      <c r="D210" s="240">
        <f>MAX(E3:E209)</f>
        <v>404</v>
      </c>
      <c r="E210" s="241"/>
      <c r="F210" s="240">
        <f>MAX(G3:G209)</f>
        <v>24</v>
      </c>
      <c r="G210" s="241"/>
      <c r="H210" s="240">
        <f>MAX(I3:I209)</f>
        <v>199</v>
      </c>
      <c r="I210" s="241"/>
      <c r="J210" s="240">
        <f t="shared" ref="J210" si="147">MAX(K3:K209)</f>
        <v>117</v>
      </c>
      <c r="K210" s="241"/>
      <c r="L210" s="240">
        <f t="shared" ref="L210" si="148">MAX(M3:M209)</f>
        <v>179</v>
      </c>
      <c r="M210" s="241"/>
      <c r="N210" s="240">
        <f t="shared" ref="N210" si="149">MAX(O3:O209)</f>
        <v>7</v>
      </c>
      <c r="O210" s="241"/>
      <c r="P210" s="245">
        <f>MAX(Q3:Q209)</f>
        <v>68</v>
      </c>
      <c r="Q210" s="241"/>
      <c r="R210" s="240">
        <f>MAX(S3:S209)</f>
        <v>1</v>
      </c>
      <c r="S210" s="241"/>
      <c r="T210" s="240">
        <f>MAX(U3:U209)</f>
        <v>11</v>
      </c>
      <c r="U210" s="241"/>
      <c r="V210" s="240">
        <f>MAX(W3:W209)</f>
        <v>3</v>
      </c>
      <c r="W210" s="241"/>
      <c r="X210" s="240">
        <f>MAX(Y3:Y209)</f>
        <v>4</v>
      </c>
      <c r="Y210" s="241"/>
      <c r="Z210" s="240">
        <f>MAX(AA3:AA209)</f>
        <v>4</v>
      </c>
      <c r="AA210" s="241"/>
      <c r="AB210" s="240">
        <f>MAX(AC3:AC209)</f>
        <v>3</v>
      </c>
      <c r="AC210" s="241"/>
      <c r="AD210" s="240">
        <f>MAX(AE3:AE165)</f>
        <v>3</v>
      </c>
      <c r="AE210" s="241"/>
      <c r="AF210" s="240">
        <f>MAX(AG3:AG209)</f>
        <v>58</v>
      </c>
      <c r="AG210" s="241"/>
      <c r="AH210" s="240">
        <f>MAX(AI3:AI209)</f>
        <v>0</v>
      </c>
      <c r="AI210" s="241"/>
      <c r="AJ210" s="240">
        <f>MAX(AK3:AK209)</f>
        <v>3</v>
      </c>
      <c r="AK210" s="241"/>
      <c r="AL210" s="240">
        <f>MAX(AM3:AM165)</f>
        <v>10</v>
      </c>
      <c r="AM210" s="241"/>
      <c r="AN210" s="240">
        <f>MAX(AO3:AO209)</f>
        <v>1689</v>
      </c>
      <c r="AO210" s="241"/>
      <c r="AP210" s="240">
        <f>MAX(AQ3:AQ209)</f>
        <v>173</v>
      </c>
      <c r="AQ210" s="241"/>
      <c r="AR210" s="240">
        <f>MAX(AS3:AS209)</f>
        <v>3</v>
      </c>
      <c r="AS210" s="241"/>
      <c r="AT210" s="240">
        <f>MAX(AU3:AU209)</f>
        <v>3</v>
      </c>
      <c r="AU210" s="241"/>
      <c r="AV210" s="240">
        <f>MAX(AW3:AW209)</f>
        <v>24</v>
      </c>
      <c r="AW210" s="241"/>
      <c r="AX210" s="240">
        <f>MAX(AY3:AY209)</f>
        <v>15</v>
      </c>
      <c r="AY210" s="241"/>
      <c r="AZ210" s="240">
        <f>MAX(BA3:BA209)</f>
        <v>35</v>
      </c>
      <c r="BA210" s="241"/>
      <c r="BB210" s="240">
        <f>MAX(BC3:BC209)</f>
        <v>88</v>
      </c>
      <c r="BC210" s="241"/>
      <c r="BD210" s="240">
        <f>MAX(BE3:BE165)</f>
        <v>72</v>
      </c>
      <c r="BE210" s="241"/>
      <c r="BF210" s="240">
        <f>MAX(BG3:BG209)</f>
        <v>11</v>
      </c>
      <c r="BG210" s="241"/>
      <c r="BH210" s="240">
        <f>MAX(BI3:BI165)</f>
        <v>1</v>
      </c>
      <c r="BI210" s="241"/>
      <c r="BJ210" s="240">
        <f>MAX(BK3:BK165)</f>
        <v>0</v>
      </c>
      <c r="BK210" s="241"/>
      <c r="BL210" s="240">
        <f>MAX(BM3:BM165)</f>
        <v>0</v>
      </c>
      <c r="BM210" s="241"/>
      <c r="BN210" s="240">
        <f>MAX(BO3:BO209)</f>
        <v>2</v>
      </c>
      <c r="BO210" s="241"/>
      <c r="BP210" s="240">
        <f>MAX(BQ3:BQ209)</f>
        <v>0</v>
      </c>
      <c r="BQ210" s="241"/>
      <c r="BR210" s="240">
        <f>MAX(BS3:BS209)</f>
        <v>0</v>
      </c>
      <c r="BS210" s="241"/>
      <c r="BT210" s="240">
        <f>MAX(BU3:BU165)</f>
        <v>1</v>
      </c>
      <c r="BU210" s="241"/>
      <c r="BV210" s="240">
        <f>MAX(BW3:BW209)</f>
        <v>0</v>
      </c>
      <c r="BW210" s="241"/>
      <c r="BX210" s="240">
        <f>MAX(BY3:BY209)</f>
        <v>2</v>
      </c>
      <c r="BY210" s="241"/>
      <c r="BZ210" s="240">
        <f>MAX(CA3:CA209)</f>
        <v>18</v>
      </c>
      <c r="CA210" s="241"/>
      <c r="CB210" s="240">
        <f>MAX(CC3:CC209)</f>
        <v>3</v>
      </c>
      <c r="CC210" s="241"/>
      <c r="CD210" s="240">
        <f>MAX(CE3:CE209)</f>
        <v>10</v>
      </c>
      <c r="CE210" s="241"/>
      <c r="CF210" s="240">
        <f>MAX(CG3:CG209)</f>
        <v>30</v>
      </c>
      <c r="CG210" s="241"/>
      <c r="CH210" s="240">
        <f>MAX(CI3:CI209)</f>
        <v>5</v>
      </c>
      <c r="CI210" s="241"/>
      <c r="CJ210" s="240">
        <f>MAX(CK3:CK209)</f>
        <v>21</v>
      </c>
      <c r="CK210" s="241"/>
      <c r="CL210" s="240">
        <f>MAX(CM3:CM209)</f>
        <v>226</v>
      </c>
      <c r="CM210" s="241"/>
      <c r="CN210" s="240">
        <f>MAX(CO3:CO209)</f>
        <v>0</v>
      </c>
      <c r="CO210" s="241"/>
      <c r="CP210" s="240">
        <f>MAX(CQ3:CQ209)</f>
        <v>0</v>
      </c>
      <c r="CQ210" s="241"/>
      <c r="CR210" s="240">
        <f>MAX(CS3:CS209)</f>
        <v>12</v>
      </c>
      <c r="CS210" s="241"/>
      <c r="CT210" s="240">
        <f>MAX(CU3:CU165)</f>
        <v>1</v>
      </c>
      <c r="CU210" s="241"/>
      <c r="CV210" s="240">
        <f>MAX(CW3:CW209)</f>
        <v>14</v>
      </c>
      <c r="CW210" s="241"/>
      <c r="CX210" s="240">
        <f>MAX(CY3:CY165)</f>
        <v>5</v>
      </c>
      <c r="CY210" s="241"/>
      <c r="CZ210" s="240">
        <f>MAX(DA3:DA209)</f>
        <v>21</v>
      </c>
      <c r="DA210" s="241"/>
      <c r="DB210" s="240">
        <f>MAX(DC3:DC165)</f>
        <v>2556</v>
      </c>
      <c r="DC210" s="241"/>
      <c r="DD210" s="240">
        <f>MAX(DE3:DE209)</f>
        <v>416</v>
      </c>
      <c r="DE210" s="241"/>
      <c r="DF210" s="240">
        <f>MAX(DG3:DG209)</f>
        <v>6</v>
      </c>
      <c r="DG210" s="241"/>
      <c r="DH210" s="240">
        <f>MAX(DI3:DI209)</f>
        <v>16</v>
      </c>
      <c r="DI210" s="241"/>
      <c r="DJ210" s="240">
        <f>MAX(DK3:DK209)</f>
        <v>1</v>
      </c>
      <c r="DK210" s="241"/>
      <c r="DL210" s="240">
        <f>MAX(DM3:DM209)</f>
        <v>31</v>
      </c>
      <c r="DM210" s="241"/>
      <c r="DN210" s="240">
        <f>MAX(DO3:DO209)</f>
        <v>45</v>
      </c>
      <c r="DO210" s="241"/>
      <c r="DP210" s="240">
        <f>MAX(DQ3:DQ209)</f>
        <v>10</v>
      </c>
      <c r="DQ210" s="241"/>
      <c r="DR210" s="240">
        <f>MAX(DS3:DS165)</f>
        <v>50</v>
      </c>
      <c r="DS210" s="241"/>
      <c r="DT210" s="240">
        <f>MAX(DU3:DU209)</f>
        <v>22</v>
      </c>
      <c r="DU210" s="241"/>
      <c r="DV210" s="240">
        <f>MAX(DW3:DW209)</f>
        <v>2</v>
      </c>
      <c r="DW210" s="241"/>
      <c r="DX210" s="240">
        <f>MAX(DY3:DY165)</f>
        <v>1</v>
      </c>
      <c r="DY210" s="241"/>
      <c r="DZ210" s="240">
        <f>MAX(EA3:EA209)</f>
        <v>2</v>
      </c>
      <c r="EA210" s="241"/>
      <c r="EB210" s="240">
        <f>MAX(EC3:EC209)</f>
        <v>139</v>
      </c>
      <c r="EC210" s="241"/>
      <c r="ED210" s="240">
        <f>MAX(EE3:EE209)</f>
        <v>1536</v>
      </c>
      <c r="EE210" s="241"/>
      <c r="EF210" s="240">
        <f>MAX(EG3:EG209)</f>
        <v>0</v>
      </c>
      <c r="EG210" s="241"/>
      <c r="EH210" s="240">
        <f>MAX(EI3:EI209)</f>
        <v>10</v>
      </c>
      <c r="EI210" s="241"/>
      <c r="EJ210" s="240">
        <f>MAX(EK3:EK209)</f>
        <v>1</v>
      </c>
      <c r="EK210" s="241"/>
      <c r="EL210" s="240">
        <f>MAX(EM3:EM209)</f>
        <v>8</v>
      </c>
      <c r="EM210" s="241"/>
      <c r="EN210" s="240">
        <f>MAX(EO3:EO209)</f>
        <v>578</v>
      </c>
      <c r="EO210" s="241"/>
      <c r="EP210" s="240">
        <f>MAX(EQ3:EQ209)</f>
        <v>337</v>
      </c>
      <c r="EQ210" s="241"/>
      <c r="ER210" s="240">
        <f>MAX(ES3:ES209)</f>
        <v>40</v>
      </c>
      <c r="ES210" s="241"/>
      <c r="ET210" s="240">
        <f>MAX(EU3:EU165)</f>
        <v>0</v>
      </c>
      <c r="EU210" s="241"/>
      <c r="EV210" s="240">
        <f>MAX(EW3:EW165)</f>
        <v>0</v>
      </c>
      <c r="EW210" s="241"/>
      <c r="EX210" s="240">
        <f>MAX(EY3:EY165)</f>
        <v>3</v>
      </c>
      <c r="EY210" s="241"/>
      <c r="EZ210" s="240">
        <f>MAX(FA3:FA165)</f>
        <v>62</v>
      </c>
      <c r="FA210" s="241"/>
      <c r="FB210" s="240">
        <f>MAX(FC3:FC165)</f>
        <v>970</v>
      </c>
      <c r="FC210" s="241"/>
      <c r="FD210" s="240">
        <f>MAX(FE3:FE165)</f>
        <v>1</v>
      </c>
      <c r="FE210" s="241"/>
      <c r="FF210" s="240">
        <f>MAX(FG3:FG209)</f>
        <v>0</v>
      </c>
      <c r="FG210" s="241"/>
      <c r="FH210" s="240">
        <f>MAX(FI3:FI209)</f>
        <v>76</v>
      </c>
      <c r="FI210" s="241"/>
      <c r="FJ210" s="240">
        <f>MAX(FK3:FK209)</f>
        <v>61</v>
      </c>
      <c r="FK210" s="241"/>
      <c r="FL210" s="240">
        <f>MAX(FM3:FM209)</f>
        <v>1468</v>
      </c>
      <c r="FM210" s="241"/>
      <c r="FN210" s="240">
        <f>MAX(FO3:FO165)</f>
        <v>8</v>
      </c>
      <c r="FO210" s="241"/>
      <c r="FP210" s="240">
        <f>MAX(FQ3:FQ165)</f>
        <v>0</v>
      </c>
      <c r="FQ210" s="241"/>
      <c r="FR210" s="240">
        <f>MAX(FS3:FS165)</f>
        <v>2</v>
      </c>
      <c r="FS210" s="241"/>
      <c r="FT210" s="240">
        <f>MAX(FU3:FU209)</f>
        <v>8</v>
      </c>
      <c r="FU210" s="241"/>
      <c r="FV210" s="240">
        <f>MAX(FW3:FW209)</f>
        <v>1</v>
      </c>
      <c r="FW210" s="241"/>
      <c r="FX210" s="240">
        <f>MAX(FY3:FY209)</f>
        <v>46</v>
      </c>
      <c r="FY210" s="241"/>
      <c r="FZ210" s="240">
        <f>MAX(GA3:GA209)</f>
        <v>75</v>
      </c>
      <c r="GA210" s="241"/>
      <c r="GB210" s="240">
        <f>MAX(GC3:GC209)</f>
        <v>46</v>
      </c>
      <c r="GC210" s="241"/>
      <c r="GD210" s="240">
        <f>MAX(GE3:GE209)</f>
        <v>102</v>
      </c>
      <c r="GE210" s="241"/>
      <c r="GF210" s="240">
        <f>MAX(GG3:GG209)</f>
        <v>300</v>
      </c>
      <c r="GG210" s="241"/>
    </row>
    <row r="211" spans="1:189" s="36" customFormat="1" ht="12.75" thickTop="1" x14ac:dyDescent="0.2">
      <c r="O211" s="143"/>
      <c r="P211" s="143"/>
    </row>
    <row r="212" spans="1:189" s="36" customFormat="1" ht="12" x14ac:dyDescent="0.2">
      <c r="GF212" s="36" t="s">
        <v>156</v>
      </c>
      <c r="GG212" s="44">
        <f>SUM(B210:GG210)</f>
        <v>12619</v>
      </c>
    </row>
  </sheetData>
  <mergeCells count="188">
    <mergeCell ref="EH1:EI1"/>
    <mergeCell ref="J1:K1"/>
    <mergeCell ref="EP1:EQ1"/>
    <mergeCell ref="CP1:CQ1"/>
    <mergeCell ref="CR1:CS1"/>
    <mergeCell ref="N1:O1"/>
    <mergeCell ref="T1:U1"/>
    <mergeCell ref="BV1:BW1"/>
    <mergeCell ref="CZ1:DA1"/>
    <mergeCell ref="X1:Y1"/>
    <mergeCell ref="Z1:AA1"/>
    <mergeCell ref="AH1:AI1"/>
    <mergeCell ref="CJ1:CK1"/>
    <mergeCell ref="B210:C210"/>
    <mergeCell ref="T210:U210"/>
    <mergeCell ref="V210:W210"/>
    <mergeCell ref="X210:Y210"/>
    <mergeCell ref="BX1:BY1"/>
    <mergeCell ref="AF1:AG1"/>
    <mergeCell ref="Z210:AA210"/>
    <mergeCell ref="AB210:AC210"/>
    <mergeCell ref="AF210:AG210"/>
    <mergeCell ref="AH210:AI210"/>
    <mergeCell ref="AJ210:AK210"/>
    <mergeCell ref="AD1:AE1"/>
    <mergeCell ref="AD210:AE210"/>
    <mergeCell ref="F210:G210"/>
    <mergeCell ref="H210:I210"/>
    <mergeCell ref="F1:G1"/>
    <mergeCell ref="J210:K210"/>
    <mergeCell ref="AZ210:BA210"/>
    <mergeCell ref="BB210:BC210"/>
    <mergeCell ref="P210:Q210"/>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FL1:FM1"/>
    <mergeCell ref="FX1:FY1"/>
    <mergeCell ref="L1:M1"/>
    <mergeCell ref="FV1:FW1"/>
    <mergeCell ref="D210:E210"/>
    <mergeCell ref="BV210:BW210"/>
    <mergeCell ref="BX210:BY210"/>
    <mergeCell ref="BF210:BG210"/>
    <mergeCell ref="BR210:BS210"/>
    <mergeCell ref="CD210:CE210"/>
    <mergeCell ref="BN210:BO210"/>
    <mergeCell ref="N210:O210"/>
    <mergeCell ref="DF210:DG210"/>
    <mergeCell ref="DH210:DI210"/>
    <mergeCell ref="DJ210:DK210"/>
    <mergeCell ref="ER210:ES210"/>
    <mergeCell ref="AN210:AO210"/>
    <mergeCell ref="AP210:AQ210"/>
    <mergeCell ref="AR210:AS210"/>
    <mergeCell ref="AT210:AU210"/>
    <mergeCell ref="AV210:AW210"/>
    <mergeCell ref="EZ210:FA210"/>
    <mergeCell ref="FB210:FC210"/>
    <mergeCell ref="EV210:EW210"/>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GB210:GC210"/>
    <mergeCell ref="GD210:GE210"/>
    <mergeCell ref="GF210:GG210"/>
    <mergeCell ref="FL210:FM210"/>
    <mergeCell ref="L210:M210"/>
    <mergeCell ref="FV210:FW210"/>
    <mergeCell ref="FT210:FU210"/>
    <mergeCell ref="R1:S1"/>
    <mergeCell ref="R210:S210"/>
    <mergeCell ref="FP1:FQ1"/>
    <mergeCell ref="FR1:FS1"/>
    <mergeCell ref="AL210:AM210"/>
    <mergeCell ref="BD210:BE210"/>
    <mergeCell ref="DX210:DY210"/>
    <mergeCell ref="FP210:FQ210"/>
    <mergeCell ref="FR210:FS210"/>
    <mergeCell ref="DB1:DC1"/>
    <mergeCell ref="ET1:EU1"/>
    <mergeCell ref="DB210:DC210"/>
    <mergeCell ref="ET210:EU210"/>
    <mergeCell ref="BL1:BM1"/>
    <mergeCell ref="BL210:BM210"/>
    <mergeCell ref="BT1:BU1"/>
    <mergeCell ref="BT210:BU210"/>
    <mergeCell ref="EN210:EO210"/>
    <mergeCell ref="EP210:EQ210"/>
    <mergeCell ref="EF210:EG210"/>
    <mergeCell ref="AL1:AM1"/>
    <mergeCell ref="BD1:BE1"/>
    <mergeCell ref="DX1:DY1"/>
    <mergeCell ref="BJ1:BK1"/>
    <mergeCell ref="CT1:CU1"/>
    <mergeCell ref="CT210:CU210"/>
    <mergeCell ref="CX1:CY1"/>
    <mergeCell ref="CX210:CY210"/>
    <mergeCell ref="DR1:DS1"/>
    <mergeCell ref="DT210:DU210"/>
    <mergeCell ref="CL210:CM210"/>
    <mergeCell ref="CN210:CO210"/>
    <mergeCell ref="CV210:CW210"/>
    <mergeCell ref="CZ210:DA210"/>
    <mergeCell ref="CP210:CQ210"/>
    <mergeCell ref="CR210:CS210"/>
    <mergeCell ref="EL210:EM210"/>
    <mergeCell ref="DZ210:EA210"/>
    <mergeCell ref="BZ210:CA210"/>
    <mergeCell ref="AX210:AY210"/>
    <mergeCell ref="DV210:DW210"/>
    <mergeCell ref="EH210:EI210"/>
    <mergeCell ref="EJ210:EK210"/>
    <mergeCell ref="CB210:CC210"/>
    <mergeCell ref="CF210:CG210"/>
    <mergeCell ref="CH210:CI210"/>
    <mergeCell ref="CJ210:CK210"/>
    <mergeCell ref="DD210:DE210"/>
    <mergeCell ref="ED210:EE210"/>
    <mergeCell ref="DL210:DM210"/>
    <mergeCell ref="DN210:DO210"/>
    <mergeCell ref="DP210:DQ210"/>
    <mergeCell ref="FX210:FY210"/>
    <mergeCell ref="FZ210:GA210"/>
    <mergeCell ref="FN210:FO210"/>
    <mergeCell ref="BH1:BI1"/>
    <mergeCell ref="BH210:BI210"/>
    <mergeCell ref="FD1:FE1"/>
    <mergeCell ref="FD210:FE210"/>
    <mergeCell ref="FF210:FG210"/>
    <mergeCell ref="BP210:BQ210"/>
    <mergeCell ref="FF1:FG1"/>
    <mergeCell ref="FJ210:FK210"/>
    <mergeCell ref="DR210:DS210"/>
    <mergeCell ref="BJ210:BK210"/>
    <mergeCell ref="FH210:FI210"/>
    <mergeCell ref="ED1:EE1"/>
    <mergeCell ref="DV1:DW1"/>
    <mergeCell ref="DH1:DI1"/>
    <mergeCell ref="DL1:DM1"/>
    <mergeCell ref="DF1:DG1"/>
    <mergeCell ref="DJ1:DK1"/>
    <mergeCell ref="CN1:CO1"/>
    <mergeCell ref="EB210:EC210"/>
    <mergeCell ref="EX1:EY1"/>
    <mergeCell ref="EX210:EY21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zoomScale="110" zoomScaleNormal="110" workbookViewId="0">
      <pane xSplit="1" ySplit="2" topLeftCell="B195" activePane="bottomRight" state="frozen"/>
      <selection pane="topRight" activeCell="B1" sqref="B1"/>
      <selection pane="bottomLeft" activeCell="A3" sqref="A3"/>
      <selection pane="bottomRight" activeCell="I244" sqref="I244"/>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47" t="s">
        <v>90</v>
      </c>
      <c r="C1" s="247"/>
      <c r="D1" s="247"/>
      <c r="E1" s="247"/>
      <c r="F1" s="247"/>
      <c r="G1" s="247"/>
      <c r="H1" s="247"/>
      <c r="I1" s="247"/>
      <c r="J1" s="247"/>
      <c r="K1" s="248"/>
    </row>
    <row r="2" spans="1:11" x14ac:dyDescent="0.2">
      <c r="A2" s="121"/>
      <c r="B2" s="249" t="s">
        <v>22</v>
      </c>
      <c r="C2" s="249"/>
      <c r="D2" s="249" t="s">
        <v>23</v>
      </c>
      <c r="E2" s="249"/>
      <c r="F2" s="249" t="s">
        <v>24</v>
      </c>
      <c r="G2" s="249"/>
      <c r="H2" s="249" t="s">
        <v>25</v>
      </c>
      <c r="I2" s="249"/>
      <c r="J2" s="249" t="s">
        <v>26</v>
      </c>
      <c r="K2" s="250"/>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03" si="15">SUM(C160,B161)</f>
        <v>7235</v>
      </c>
      <c r="D161" s="128">
        <v>136</v>
      </c>
      <c r="E161" s="126">
        <f t="shared" ref="E161:E203" si="16">SUM(E160,D161)</f>
        <v>3638</v>
      </c>
      <c r="F161" s="128">
        <v>40</v>
      </c>
      <c r="G161" s="126">
        <f t="shared" ref="G161:G203" si="17">SUM(G160,F161)</f>
        <v>695</v>
      </c>
      <c r="H161" s="128">
        <v>20</v>
      </c>
      <c r="I161" s="126">
        <f t="shared" ref="I161:I203" si="18">I160+H161</f>
        <v>141</v>
      </c>
      <c r="J161" s="128">
        <v>0</v>
      </c>
      <c r="K161" s="127">
        <f t="shared" ref="K161:K203"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c r="C204" s="139"/>
      <c r="D204" s="138"/>
      <c r="E204" s="139"/>
      <c r="F204" s="138"/>
      <c r="G204" s="139"/>
      <c r="H204" s="138"/>
      <c r="I204" s="139"/>
      <c r="J204" s="138"/>
      <c r="K204" s="140"/>
      <c r="L204" s="43"/>
    </row>
    <row r="205" spans="1:12" x14ac:dyDescent="0.2">
      <c r="A205" s="125">
        <v>44167</v>
      </c>
      <c r="B205" s="138"/>
      <c r="C205" s="139"/>
      <c r="D205" s="138"/>
      <c r="E205" s="139"/>
      <c r="F205" s="138"/>
      <c r="G205" s="139"/>
      <c r="H205" s="138"/>
      <c r="I205" s="139"/>
      <c r="J205" s="138"/>
      <c r="K205" s="140"/>
      <c r="L205" s="43"/>
    </row>
    <row r="206" spans="1:12" x14ac:dyDescent="0.2">
      <c r="A206" s="125">
        <v>44168</v>
      </c>
      <c r="B206" s="138"/>
      <c r="C206" s="139"/>
      <c r="D206" s="138"/>
      <c r="E206" s="139"/>
      <c r="F206" s="138"/>
      <c r="G206" s="139"/>
      <c r="H206" s="138"/>
      <c r="I206" s="139"/>
      <c r="J206" s="138"/>
      <c r="K206" s="140"/>
      <c r="L206" s="43"/>
    </row>
    <row r="207" spans="1:12" x14ac:dyDescent="0.2">
      <c r="A207" s="125">
        <v>44169</v>
      </c>
      <c r="B207" s="138"/>
      <c r="C207" s="139"/>
      <c r="D207" s="138"/>
      <c r="E207" s="139"/>
      <c r="F207" s="138"/>
      <c r="G207" s="139"/>
      <c r="H207" s="138"/>
      <c r="I207" s="139"/>
      <c r="J207" s="138"/>
      <c r="K207" s="140"/>
      <c r="L207" s="43"/>
    </row>
    <row r="208" spans="1:12" x14ac:dyDescent="0.2">
      <c r="A208" s="125">
        <v>44170</v>
      </c>
      <c r="B208" s="138"/>
      <c r="C208" s="139"/>
      <c r="D208" s="138"/>
      <c r="E208" s="139"/>
      <c r="F208" s="138"/>
      <c r="G208" s="139"/>
      <c r="H208" s="138"/>
      <c r="I208" s="139"/>
      <c r="J208" s="138"/>
      <c r="K208" s="140"/>
      <c r="L208" s="43"/>
    </row>
    <row r="209" spans="1:12" x14ac:dyDescent="0.2">
      <c r="A209" s="125">
        <v>44171</v>
      </c>
      <c r="B209" s="138"/>
      <c r="C209" s="139"/>
      <c r="D209" s="138"/>
      <c r="E209" s="139"/>
      <c r="F209" s="138"/>
      <c r="G209" s="139"/>
      <c r="H209" s="138"/>
      <c r="I209" s="139"/>
      <c r="J209" s="138"/>
      <c r="K209" s="140"/>
      <c r="L209" s="43"/>
    </row>
    <row r="210" spans="1:12" x14ac:dyDescent="0.2">
      <c r="A210" s="137"/>
      <c r="B210" s="138"/>
      <c r="C210" s="139"/>
      <c r="D210" s="138"/>
      <c r="E210" s="139"/>
      <c r="F210" s="138"/>
      <c r="G210" s="139"/>
      <c r="H210" s="138"/>
      <c r="I210" s="139"/>
      <c r="J210" s="138"/>
      <c r="K210" s="140"/>
      <c r="L210" s="43"/>
    </row>
    <row r="211" spans="1:12" ht="15" thickBot="1" x14ac:dyDescent="0.25">
      <c r="A211" s="129" t="s">
        <v>87</v>
      </c>
      <c r="B211" s="130"/>
      <c r="C211" s="131">
        <f>MAX(C4:C210)</f>
        <v>7699</v>
      </c>
      <c r="D211" s="130"/>
      <c r="E211" s="131">
        <f>MAX(E4:E210)</f>
        <v>3910</v>
      </c>
      <c r="F211" s="130"/>
      <c r="G211" s="131">
        <f>MAX(G4:G210)</f>
        <v>782</v>
      </c>
      <c r="H211" s="130"/>
      <c r="I211" s="131">
        <f>MAX(I4:I210)</f>
        <v>186</v>
      </c>
      <c r="J211" s="130"/>
      <c r="K211" s="132">
        <f>MAX(K4:K210)</f>
        <v>42</v>
      </c>
    </row>
    <row r="212" spans="1:12" ht="15" thickTop="1" x14ac:dyDescent="0.2">
      <c r="B212" s="44"/>
      <c r="C212" s="44"/>
      <c r="D212" s="44"/>
      <c r="E212" s="44"/>
      <c r="F212" s="44"/>
      <c r="G212" s="44"/>
      <c r="H212" s="44"/>
      <c r="I212" s="44"/>
      <c r="J212" s="44"/>
      <c r="K212" s="44"/>
    </row>
    <row r="213" spans="1:12" x14ac:dyDescent="0.2">
      <c r="B213" s="44"/>
      <c r="C213" s="44"/>
      <c r="D213" s="44"/>
      <c r="E213" s="44"/>
      <c r="F213" s="44"/>
      <c r="G213" s="44"/>
      <c r="H213" s="44"/>
      <c r="I213" s="44"/>
      <c r="J213" s="43" t="s">
        <v>91</v>
      </c>
      <c r="K213" s="119">
        <f>SUM(B211:K211)</f>
        <v>12619</v>
      </c>
    </row>
    <row r="214" spans="1:12" x14ac:dyDescent="0.2">
      <c r="B214" s="44"/>
      <c r="C214" s="44"/>
      <c r="D214" s="44"/>
      <c r="E214" s="44"/>
      <c r="F214" s="44"/>
      <c r="G214" s="44"/>
      <c r="H214" s="44"/>
      <c r="I214" s="44"/>
      <c r="J214" s="44"/>
      <c r="K214" s="44"/>
    </row>
    <row r="215" spans="1:12" x14ac:dyDescent="0.2">
      <c r="B215" s="44"/>
      <c r="C215" s="44"/>
      <c r="D215" s="44"/>
      <c r="E215" s="44"/>
      <c r="F215" s="44"/>
      <c r="G215" s="44"/>
      <c r="H215" s="44"/>
      <c r="I215" s="44"/>
      <c r="J215" s="44"/>
      <c r="K215" s="44"/>
    </row>
    <row r="216" spans="1:12" x14ac:dyDescent="0.2">
      <c r="B216" s="44"/>
      <c r="C216" s="44"/>
      <c r="D216" s="44"/>
      <c r="E216" s="44"/>
      <c r="F216" s="44"/>
      <c r="G216" s="44"/>
      <c r="H216" s="44"/>
      <c r="I216" s="44"/>
      <c r="J216" s="44"/>
      <c r="K216" s="44"/>
    </row>
    <row r="217" spans="1:12" x14ac:dyDescent="0.2">
      <c r="B217" s="44"/>
      <c r="C217" s="44"/>
      <c r="D217" s="44"/>
      <c r="E217" s="44"/>
      <c r="F217" s="44"/>
      <c r="G217" s="44"/>
      <c r="H217" s="44"/>
      <c r="I217" s="44"/>
      <c r="J217" s="44"/>
      <c r="K217" s="44"/>
    </row>
    <row r="218" spans="1:12" x14ac:dyDescent="0.2">
      <c r="B218" s="44"/>
      <c r="C218" s="44"/>
      <c r="D218" s="44"/>
      <c r="E218" s="44"/>
      <c r="F218" s="44"/>
      <c r="G218" s="44"/>
      <c r="H218" s="44"/>
      <c r="I218" s="44"/>
      <c r="J218" s="44"/>
      <c r="K218" s="44"/>
    </row>
    <row r="219" spans="1:12"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4"/>
      <c r="K220" s="44"/>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9"/>
  <sheetViews>
    <sheetView zoomScaleNormal="100" workbookViewId="0">
      <pane ySplit="3" topLeftCell="A253" activePane="bottomLeft" state="frozen"/>
      <selection pane="bottomLeft" activeCell="K278" sqref="K278"/>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80" t="s">
        <v>92</v>
      </c>
      <c r="B1" s="181"/>
      <c r="C1" s="181"/>
      <c r="D1" s="181"/>
      <c r="E1" s="181"/>
      <c r="F1" s="181"/>
      <c r="G1" s="181"/>
      <c r="H1" s="181"/>
      <c r="I1" s="181"/>
      <c r="J1" s="181"/>
      <c r="K1" s="181"/>
      <c r="L1" s="181"/>
      <c r="M1" s="181"/>
      <c r="N1" s="181"/>
      <c r="O1" s="181"/>
      <c r="P1" s="181"/>
      <c r="Q1" s="181"/>
      <c r="R1" s="181"/>
      <c r="S1" s="182"/>
    </row>
    <row r="2" spans="1:21" ht="41.1" customHeight="1" x14ac:dyDescent="0.2">
      <c r="A2" s="15"/>
      <c r="B2" s="176" t="s">
        <v>0</v>
      </c>
      <c r="C2" s="177"/>
      <c r="D2" s="177"/>
      <c r="E2" s="177"/>
      <c r="F2" s="177"/>
      <c r="G2" s="177"/>
      <c r="H2" s="178"/>
      <c r="I2" s="179" t="s">
        <v>84</v>
      </c>
      <c r="J2" s="179"/>
      <c r="K2" s="179"/>
      <c r="L2" s="179"/>
      <c r="M2" s="179"/>
      <c r="N2" s="175" t="s">
        <v>1</v>
      </c>
      <c r="O2" s="175"/>
      <c r="P2" s="150" t="s">
        <v>175</v>
      </c>
      <c r="Q2" s="149" t="s">
        <v>176</v>
      </c>
      <c r="R2" s="149" t="s">
        <v>177</v>
      </c>
      <c r="S2" s="171"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SUM(C69,-P83,-$N$290)</f>
        <v>914</v>
      </c>
      <c r="R83" s="28">
        <f>MROUND(Q83,5)</f>
        <v>915</v>
      </c>
      <c r="S83" s="25">
        <f t="shared" ref="S83:S146" si="19">IF(R83&gt;R82,R83,R82)</f>
        <v>915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919</v>
      </c>
      <c r="R84" s="28">
        <f t="shared" ref="R84:R147" si="20">MROUND(Q84,5)</f>
        <v>920</v>
      </c>
      <c r="S84" s="25">
        <f t="shared" si="19"/>
        <v>920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923</v>
      </c>
      <c r="R85" s="28">
        <f t="shared" si="20"/>
        <v>925</v>
      </c>
      <c r="S85" s="25">
        <f t="shared" si="19"/>
        <v>925</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930</v>
      </c>
      <c r="R86" s="28">
        <f t="shared" si="20"/>
        <v>930</v>
      </c>
      <c r="S86" s="25">
        <f t="shared" si="19"/>
        <v>930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933</v>
      </c>
      <c r="R87" s="28">
        <f t="shared" si="20"/>
        <v>935</v>
      </c>
      <c r="S87" s="25">
        <f t="shared" si="19"/>
        <v>935</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936</v>
      </c>
      <c r="R88" s="28">
        <f t="shared" si="20"/>
        <v>935</v>
      </c>
      <c r="S88" s="25">
        <f t="shared" si="19"/>
        <v>935</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940</v>
      </c>
      <c r="R89" s="28">
        <f t="shared" si="20"/>
        <v>940</v>
      </c>
      <c r="S89" s="25">
        <f t="shared" si="19"/>
        <v>940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946</v>
      </c>
      <c r="R90" s="28">
        <f t="shared" si="20"/>
        <v>945</v>
      </c>
      <c r="S90" s="25">
        <f t="shared" si="19"/>
        <v>945</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948</v>
      </c>
      <c r="R91" s="28">
        <f t="shared" si="20"/>
        <v>950</v>
      </c>
      <c r="S91" s="25">
        <f t="shared" si="19"/>
        <v>950</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955</v>
      </c>
      <c r="R92" s="28">
        <f t="shared" si="20"/>
        <v>955</v>
      </c>
      <c r="S92" s="25">
        <f t="shared" si="19"/>
        <v>955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962</v>
      </c>
      <c r="R93" s="28">
        <f t="shared" si="20"/>
        <v>960</v>
      </c>
      <c r="S93" s="25">
        <f t="shared" si="19"/>
        <v>960</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965</v>
      </c>
      <c r="R94" s="28">
        <f t="shared" si="20"/>
        <v>965</v>
      </c>
      <c r="S94" s="25">
        <f t="shared" si="19"/>
        <v>965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970</v>
      </c>
      <c r="R95" s="28">
        <f t="shared" si="20"/>
        <v>970</v>
      </c>
      <c r="S95" s="25">
        <f t="shared" si="19"/>
        <v>970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973</v>
      </c>
      <c r="R96" s="28">
        <f t="shared" si="20"/>
        <v>975</v>
      </c>
      <c r="S96" s="25">
        <f t="shared" si="19"/>
        <v>975</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979</v>
      </c>
      <c r="R97" s="28">
        <f t="shared" si="20"/>
        <v>980</v>
      </c>
      <c r="S97" s="25">
        <f t="shared" si="19"/>
        <v>980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981</v>
      </c>
      <c r="R98" s="28">
        <f t="shared" si="20"/>
        <v>980</v>
      </c>
      <c r="S98" s="25">
        <f t="shared" si="19"/>
        <v>980</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984</v>
      </c>
      <c r="R99" s="28">
        <f t="shared" si="20"/>
        <v>985</v>
      </c>
      <c r="S99" s="25">
        <f t="shared" si="19"/>
        <v>985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986</v>
      </c>
      <c r="R100" s="28">
        <f t="shared" si="20"/>
        <v>985</v>
      </c>
      <c r="S100" s="25">
        <f t="shared" si="19"/>
        <v>985</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993</v>
      </c>
      <c r="R101" s="28">
        <f t="shared" si="20"/>
        <v>995</v>
      </c>
      <c r="S101" s="25">
        <f t="shared" si="19"/>
        <v>995</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996</v>
      </c>
      <c r="R102" s="28">
        <f t="shared" si="20"/>
        <v>995</v>
      </c>
      <c r="S102" s="25">
        <f t="shared" si="19"/>
        <v>995</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995</v>
      </c>
      <c r="R103" s="28">
        <f t="shared" si="20"/>
        <v>995</v>
      </c>
      <c r="S103" s="25">
        <f>IF(R103&gt;R102,R103,R102)</f>
        <v>995</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998</v>
      </c>
      <c r="R104" s="28">
        <f t="shared" si="20"/>
        <v>1000</v>
      </c>
      <c r="S104" s="25">
        <f t="shared" si="19"/>
        <v>1000</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999</v>
      </c>
      <c r="R105" s="28">
        <f t="shared" si="20"/>
        <v>1000</v>
      </c>
      <c r="S105" s="25">
        <f t="shared" si="19"/>
        <v>1000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999</v>
      </c>
      <c r="R106" s="28">
        <f t="shared" si="20"/>
        <v>1000</v>
      </c>
      <c r="S106" s="25">
        <f t="shared" si="19"/>
        <v>1000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997</v>
      </c>
      <c r="R107" s="28">
        <f t="shared" si="20"/>
        <v>995</v>
      </c>
      <c r="S107" s="25">
        <f t="shared" si="19"/>
        <v>1000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1000</v>
      </c>
      <c r="R108" s="28">
        <f t="shared" si="20"/>
        <v>1000</v>
      </c>
      <c r="S108" s="25">
        <f t="shared" si="19"/>
        <v>1000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1002</v>
      </c>
      <c r="R109" s="28">
        <f t="shared" si="20"/>
        <v>1000</v>
      </c>
      <c r="S109" s="25">
        <f t="shared" si="19"/>
        <v>1000</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1003</v>
      </c>
      <c r="R110" s="28">
        <f t="shared" si="20"/>
        <v>1005</v>
      </c>
      <c r="S110" s="25">
        <f t="shared" si="19"/>
        <v>1005</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1011</v>
      </c>
      <c r="R111" s="28">
        <f t="shared" si="20"/>
        <v>1010</v>
      </c>
      <c r="S111" s="25">
        <f t="shared" si="19"/>
        <v>1010</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1011</v>
      </c>
      <c r="R112" s="28">
        <f t="shared" si="20"/>
        <v>1010</v>
      </c>
      <c r="S112" s="25">
        <f t="shared" si="19"/>
        <v>1010</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1014</v>
      </c>
      <c r="R113" s="28">
        <f t="shared" si="20"/>
        <v>1015</v>
      </c>
      <c r="S113" s="25">
        <f t="shared" si="19"/>
        <v>1015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1014</v>
      </c>
      <c r="R114" s="28">
        <f t="shared" si="20"/>
        <v>1015</v>
      </c>
      <c r="S114" s="25">
        <f t="shared" si="19"/>
        <v>1015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SUM(C101,-P115,-$N$290)</f>
        <v>1014</v>
      </c>
      <c r="R115" s="28">
        <f t="shared" si="20"/>
        <v>1015</v>
      </c>
      <c r="S115" s="25">
        <f t="shared" si="19"/>
        <v>1015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1015</v>
      </c>
      <c r="R116" s="28">
        <f t="shared" si="20"/>
        <v>1015</v>
      </c>
      <c r="S116" s="25">
        <f t="shared" si="19"/>
        <v>1015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1017</v>
      </c>
      <c r="R117" s="28">
        <f t="shared" si="20"/>
        <v>1015</v>
      </c>
      <c r="S117" s="25">
        <f t="shared" si="19"/>
        <v>1015</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1016</v>
      </c>
      <c r="R118" s="28">
        <f t="shared" si="20"/>
        <v>1015</v>
      </c>
      <c r="S118" s="25">
        <f t="shared" si="19"/>
        <v>1015</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1018</v>
      </c>
      <c r="R119" s="28">
        <f t="shared" si="20"/>
        <v>1020</v>
      </c>
      <c r="S119" s="25">
        <f t="shared" si="19"/>
        <v>1020</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1018</v>
      </c>
      <c r="R120" s="28">
        <f t="shared" si="20"/>
        <v>1020</v>
      </c>
      <c r="S120" s="25">
        <f t="shared" si="19"/>
        <v>1020</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1018</v>
      </c>
      <c r="R121" s="28">
        <f t="shared" si="20"/>
        <v>1020</v>
      </c>
      <c r="S121" s="25">
        <f t="shared" si="19"/>
        <v>1020</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1021</v>
      </c>
      <c r="R122" s="28">
        <f t="shared" si="20"/>
        <v>1020</v>
      </c>
      <c r="S122" s="25">
        <f t="shared" si="19"/>
        <v>1020</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1021</v>
      </c>
      <c r="R123" s="28">
        <f t="shared" si="20"/>
        <v>1020</v>
      </c>
      <c r="S123" s="25">
        <f t="shared" si="19"/>
        <v>1020</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1024</v>
      </c>
      <c r="R124" s="28">
        <f t="shared" si="20"/>
        <v>1025</v>
      </c>
      <c r="S124" s="25">
        <f t="shared" si="19"/>
        <v>1025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1027</v>
      </c>
      <c r="R125" s="28">
        <f t="shared" si="20"/>
        <v>1025</v>
      </c>
      <c r="S125" s="25">
        <f t="shared" si="19"/>
        <v>1025</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1028</v>
      </c>
      <c r="R126" s="28">
        <f t="shared" si="20"/>
        <v>1030</v>
      </c>
      <c r="S126" s="25">
        <f t="shared" si="19"/>
        <v>1030</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1030</v>
      </c>
      <c r="R127" s="28">
        <f t="shared" si="20"/>
        <v>1030</v>
      </c>
      <c r="S127" s="25">
        <f t="shared" si="19"/>
        <v>1030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1030</v>
      </c>
      <c r="R128" s="28">
        <f t="shared" si="20"/>
        <v>1030</v>
      </c>
      <c r="S128" s="25">
        <f t="shared" si="19"/>
        <v>1030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1031</v>
      </c>
      <c r="R129" s="28">
        <f t="shared" si="20"/>
        <v>1030</v>
      </c>
      <c r="S129" s="25">
        <f t="shared" si="19"/>
        <v>1030</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1031</v>
      </c>
      <c r="R130" s="28">
        <f t="shared" si="20"/>
        <v>1030</v>
      </c>
      <c r="S130" s="25">
        <f t="shared" si="19"/>
        <v>1030</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1033</v>
      </c>
      <c r="R131" s="28">
        <f t="shared" si="20"/>
        <v>1035</v>
      </c>
      <c r="S131" s="25">
        <f t="shared" si="19"/>
        <v>1035</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1036</v>
      </c>
      <c r="R132" s="28">
        <f t="shared" si="20"/>
        <v>1035</v>
      </c>
      <c r="S132" s="25">
        <f t="shared" si="19"/>
        <v>1035</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1039</v>
      </c>
      <c r="R133" s="28">
        <f t="shared" si="20"/>
        <v>1040</v>
      </c>
      <c r="S133" s="25">
        <f t="shared" si="19"/>
        <v>1040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1039</v>
      </c>
      <c r="R134" s="28">
        <f t="shared" si="20"/>
        <v>1040</v>
      </c>
      <c r="S134" s="25">
        <f t="shared" si="19"/>
        <v>1040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1039</v>
      </c>
      <c r="R135" s="28">
        <f t="shared" si="20"/>
        <v>1040</v>
      </c>
      <c r="S135" s="25">
        <f t="shared" si="19"/>
        <v>1040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1038</v>
      </c>
      <c r="R136" s="28">
        <f t="shared" si="20"/>
        <v>1040</v>
      </c>
      <c r="S136" s="25">
        <f t="shared" si="19"/>
        <v>1040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1045</v>
      </c>
      <c r="R137" s="28">
        <f t="shared" si="20"/>
        <v>1045</v>
      </c>
      <c r="S137" s="25">
        <f t="shared" si="19"/>
        <v>1045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1052</v>
      </c>
      <c r="R138" s="28">
        <f t="shared" si="20"/>
        <v>1050</v>
      </c>
      <c r="S138" s="25">
        <f t="shared" si="19"/>
        <v>1050</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1064</v>
      </c>
      <c r="R139" s="28">
        <f t="shared" si="20"/>
        <v>1065</v>
      </c>
      <c r="S139" s="25">
        <f t="shared" si="19"/>
        <v>1065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1069</v>
      </c>
      <c r="R140" s="28">
        <f t="shared" si="20"/>
        <v>1070</v>
      </c>
      <c r="S140" s="25">
        <f t="shared" si="19"/>
        <v>1070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1073</v>
      </c>
      <c r="R141" s="28">
        <f t="shared" si="20"/>
        <v>1075</v>
      </c>
      <c r="S141" s="25">
        <f t="shared" si="19"/>
        <v>1075</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1077</v>
      </c>
      <c r="R142" s="28">
        <f t="shared" si="20"/>
        <v>1075</v>
      </c>
      <c r="S142" s="25">
        <f t="shared" si="19"/>
        <v>1075</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1099</v>
      </c>
      <c r="R143" s="28">
        <f t="shared" si="20"/>
        <v>1100</v>
      </c>
      <c r="S143" s="25">
        <f t="shared" si="19"/>
        <v>1100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1111</v>
      </c>
      <c r="R144" s="28">
        <f t="shared" si="20"/>
        <v>1110</v>
      </c>
      <c r="S144" s="25">
        <f t="shared" si="19"/>
        <v>1110</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1125</v>
      </c>
      <c r="R145" s="28">
        <f t="shared" si="20"/>
        <v>1125</v>
      </c>
      <c r="S145" s="25">
        <f t="shared" si="19"/>
        <v>1125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1131</v>
      </c>
      <c r="R146" s="28">
        <f t="shared" si="20"/>
        <v>1130</v>
      </c>
      <c r="S146" s="25">
        <f t="shared" si="19"/>
        <v>1130</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SUM(C133,-P147,-$N$290)</f>
        <v>1134</v>
      </c>
      <c r="R147" s="28">
        <f t="shared" si="20"/>
        <v>1135</v>
      </c>
      <c r="S147" s="25">
        <f t="shared" ref="S147:S210" si="30">IF(R147&gt;R146,R147,R146)</f>
        <v>1135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1136</v>
      </c>
      <c r="R148" s="28">
        <f t="shared" ref="R148:R211" si="31">MROUND(Q148,5)</f>
        <v>1135</v>
      </c>
      <c r="S148" s="25">
        <f t="shared" si="30"/>
        <v>1135</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1143</v>
      </c>
      <c r="R149" s="28">
        <f t="shared" si="31"/>
        <v>1145</v>
      </c>
      <c r="S149" s="25">
        <f t="shared" si="30"/>
        <v>1145</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1150</v>
      </c>
      <c r="R150" s="28">
        <f t="shared" si="31"/>
        <v>1150</v>
      </c>
      <c r="S150" s="25">
        <f t="shared" si="30"/>
        <v>1150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1157</v>
      </c>
      <c r="R151" s="28">
        <f t="shared" si="31"/>
        <v>1155</v>
      </c>
      <c r="S151" s="25">
        <f t="shared" si="30"/>
        <v>1155</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1159</v>
      </c>
      <c r="R152" s="28">
        <f t="shared" si="31"/>
        <v>1160</v>
      </c>
      <c r="S152" s="25">
        <f t="shared" si="30"/>
        <v>1160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1175</v>
      </c>
      <c r="R153" s="28">
        <f t="shared" si="31"/>
        <v>1175</v>
      </c>
      <c r="S153" s="25">
        <f t="shared" si="30"/>
        <v>1175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1189</v>
      </c>
      <c r="R154" s="28">
        <f t="shared" si="31"/>
        <v>1190</v>
      </c>
      <c r="S154" s="25">
        <f t="shared" si="30"/>
        <v>1190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1192</v>
      </c>
      <c r="R155" s="28">
        <f t="shared" si="31"/>
        <v>1190</v>
      </c>
      <c r="S155" s="25">
        <f t="shared" si="30"/>
        <v>1190</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1192</v>
      </c>
      <c r="R156" s="28">
        <f t="shared" si="31"/>
        <v>1190</v>
      </c>
      <c r="S156" s="25">
        <f t="shared" si="30"/>
        <v>1190</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1209</v>
      </c>
      <c r="R157" s="28">
        <f t="shared" si="31"/>
        <v>1210</v>
      </c>
      <c r="S157" s="25">
        <f t="shared" si="30"/>
        <v>1210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1223</v>
      </c>
      <c r="R158" s="28">
        <f t="shared" si="31"/>
        <v>1225</v>
      </c>
      <c r="S158" s="25">
        <f t="shared" si="30"/>
        <v>1225</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1230</v>
      </c>
      <c r="R159" s="28">
        <f t="shared" si="31"/>
        <v>1230</v>
      </c>
      <c r="S159" s="25">
        <f t="shared" si="30"/>
        <v>1230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1243</v>
      </c>
      <c r="R160" s="28">
        <f t="shared" si="31"/>
        <v>1245</v>
      </c>
      <c r="S160" s="25">
        <f t="shared" si="30"/>
        <v>1245</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1250</v>
      </c>
      <c r="R161" s="28">
        <f t="shared" si="31"/>
        <v>1250</v>
      </c>
      <c r="S161" s="25">
        <f t="shared" si="30"/>
        <v>1250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1252</v>
      </c>
      <c r="R162" s="28">
        <f t="shared" si="31"/>
        <v>1250</v>
      </c>
      <c r="S162" s="25">
        <f t="shared" si="30"/>
        <v>1250</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1260</v>
      </c>
      <c r="R163" s="28">
        <f t="shared" si="31"/>
        <v>1260</v>
      </c>
      <c r="S163" s="25">
        <f t="shared" si="30"/>
        <v>1260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1275</v>
      </c>
      <c r="R164" s="28">
        <f t="shared" si="31"/>
        <v>1275</v>
      </c>
      <c r="S164" s="25">
        <f t="shared" si="30"/>
        <v>1275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1289</v>
      </c>
      <c r="R165" s="28">
        <f t="shared" si="31"/>
        <v>1290</v>
      </c>
      <c r="S165" s="25">
        <f t="shared" si="30"/>
        <v>1290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1304</v>
      </c>
      <c r="R166" s="28">
        <f t="shared" si="31"/>
        <v>1305</v>
      </c>
      <c r="S166" s="25">
        <f t="shared" si="30"/>
        <v>1305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1320</v>
      </c>
      <c r="R167" s="28">
        <f t="shared" si="31"/>
        <v>1320</v>
      </c>
      <c r="S167" s="25">
        <f t="shared" si="30"/>
        <v>1320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1326</v>
      </c>
      <c r="R168" s="28">
        <f t="shared" si="31"/>
        <v>1325</v>
      </c>
      <c r="S168" s="25">
        <f t="shared" si="30"/>
        <v>1325</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1328</v>
      </c>
      <c r="R169" s="28">
        <f t="shared" si="31"/>
        <v>1330</v>
      </c>
      <c r="S169" s="25">
        <f t="shared" si="30"/>
        <v>1330</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1333</v>
      </c>
      <c r="R170" s="28">
        <f t="shared" si="31"/>
        <v>1335</v>
      </c>
      <c r="S170" s="25">
        <f t="shared" si="30"/>
        <v>1335</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1347</v>
      </c>
      <c r="R171" s="28">
        <f t="shared" si="31"/>
        <v>1345</v>
      </c>
      <c r="S171" s="25">
        <f t="shared" si="30"/>
        <v>1345</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1355</v>
      </c>
      <c r="R172" s="28">
        <f t="shared" si="31"/>
        <v>1355</v>
      </c>
      <c r="S172" s="25">
        <f t="shared" si="30"/>
        <v>1355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1381</v>
      </c>
      <c r="R173" s="28">
        <f t="shared" si="31"/>
        <v>1380</v>
      </c>
      <c r="S173" s="25">
        <f t="shared" si="30"/>
        <v>1380</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1390</v>
      </c>
      <c r="R174" s="28">
        <f t="shared" si="31"/>
        <v>1390</v>
      </c>
      <c r="S174" s="25">
        <f t="shared" si="30"/>
        <v>1390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1406</v>
      </c>
      <c r="R175" s="28">
        <f t="shared" si="31"/>
        <v>1405</v>
      </c>
      <c r="S175" s="25">
        <f t="shared" si="30"/>
        <v>1405</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1408</v>
      </c>
      <c r="R176" s="28">
        <f t="shared" si="31"/>
        <v>1410</v>
      </c>
      <c r="S176" s="25">
        <f t="shared" si="30"/>
        <v>1410</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1410</v>
      </c>
      <c r="R177" s="28">
        <f t="shared" si="31"/>
        <v>1410</v>
      </c>
      <c r="S177" s="25">
        <f t="shared" si="30"/>
        <v>1410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1426</v>
      </c>
      <c r="R178" s="28">
        <f t="shared" si="31"/>
        <v>1425</v>
      </c>
      <c r="S178" s="25">
        <f t="shared" si="30"/>
        <v>1425</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SUM(C165,-P179,-$N$290)</f>
        <v>1443</v>
      </c>
      <c r="R179" s="28">
        <f t="shared" si="31"/>
        <v>1445</v>
      </c>
      <c r="S179" s="25">
        <f t="shared" si="30"/>
        <v>1445</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1464</v>
      </c>
      <c r="R180" s="28">
        <f t="shared" si="31"/>
        <v>1465</v>
      </c>
      <c r="S180" s="25">
        <f t="shared" si="30"/>
        <v>1465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1474</v>
      </c>
      <c r="R181" s="28">
        <f t="shared" si="31"/>
        <v>1475</v>
      </c>
      <c r="S181" s="25">
        <f t="shared" si="30"/>
        <v>1475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1482</v>
      </c>
      <c r="R182" s="28">
        <f t="shared" si="31"/>
        <v>1480</v>
      </c>
      <c r="S182" s="25">
        <f t="shared" si="30"/>
        <v>1480</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1485</v>
      </c>
      <c r="R183" s="28">
        <f t="shared" si="31"/>
        <v>1485</v>
      </c>
      <c r="S183" s="25">
        <f t="shared" si="30"/>
        <v>1485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1493</v>
      </c>
      <c r="R184" s="28">
        <f t="shared" si="31"/>
        <v>1495</v>
      </c>
      <c r="S184" s="25">
        <f t="shared" si="30"/>
        <v>1495</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1522</v>
      </c>
      <c r="R185" s="28">
        <f t="shared" si="31"/>
        <v>1520</v>
      </c>
      <c r="S185" s="25">
        <f t="shared" si="30"/>
        <v>1520</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1546</v>
      </c>
      <c r="R186" s="28">
        <f t="shared" si="31"/>
        <v>1545</v>
      </c>
      <c r="S186" s="25">
        <f t="shared" si="30"/>
        <v>1545</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1568</v>
      </c>
      <c r="R187" s="28">
        <f t="shared" si="31"/>
        <v>1570</v>
      </c>
      <c r="S187" s="25">
        <f t="shared" si="30"/>
        <v>1570</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1581</v>
      </c>
      <c r="R188" s="28">
        <f t="shared" si="31"/>
        <v>1580</v>
      </c>
      <c r="S188" s="25">
        <f t="shared" si="30"/>
        <v>1580</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1600</v>
      </c>
      <c r="R189" s="28">
        <f t="shared" si="31"/>
        <v>1600</v>
      </c>
      <c r="S189" s="25">
        <f t="shared" si="30"/>
        <v>1600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1611</v>
      </c>
      <c r="R190" s="28">
        <f t="shared" si="31"/>
        <v>1610</v>
      </c>
      <c r="S190" s="25">
        <f t="shared" si="30"/>
        <v>1610</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1621</v>
      </c>
      <c r="R191" s="28">
        <f t="shared" si="31"/>
        <v>1620</v>
      </c>
      <c r="S191" s="25">
        <f t="shared" si="30"/>
        <v>1620</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1648</v>
      </c>
      <c r="R192" s="28">
        <f t="shared" si="31"/>
        <v>1650</v>
      </c>
      <c r="S192" s="25">
        <f t="shared" si="30"/>
        <v>1650</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1677</v>
      </c>
      <c r="R193" s="28">
        <f t="shared" si="31"/>
        <v>1675</v>
      </c>
      <c r="S193" s="25">
        <f t="shared" si="30"/>
        <v>1675</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1692</v>
      </c>
      <c r="R194" s="28">
        <f t="shared" si="31"/>
        <v>1690</v>
      </c>
      <c r="S194" s="25">
        <f t="shared" si="30"/>
        <v>1690</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1709</v>
      </c>
      <c r="R195" s="28">
        <f t="shared" si="31"/>
        <v>1710</v>
      </c>
      <c r="S195" s="25">
        <f t="shared" si="30"/>
        <v>1710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1728</v>
      </c>
      <c r="R196" s="28">
        <f t="shared" si="31"/>
        <v>1730</v>
      </c>
      <c r="S196" s="25">
        <f t="shared" si="30"/>
        <v>1730</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1743</v>
      </c>
      <c r="R197" s="28">
        <f>MROUND(Q197,5)</f>
        <v>1745</v>
      </c>
      <c r="S197" s="25">
        <f t="shared" si="30"/>
        <v>1745</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1750</v>
      </c>
      <c r="R198" s="28">
        <f t="shared" si="31"/>
        <v>1750</v>
      </c>
      <c r="S198" s="25">
        <f t="shared" si="30"/>
        <v>1750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1780</v>
      </c>
      <c r="R199" s="28">
        <f t="shared" si="31"/>
        <v>1780</v>
      </c>
      <c r="S199" s="25">
        <f t="shared" si="30"/>
        <v>1780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1815</v>
      </c>
      <c r="R200" s="28">
        <f t="shared" si="31"/>
        <v>1815</v>
      </c>
      <c r="S200" s="25">
        <f t="shared" si="30"/>
        <v>1815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1840</v>
      </c>
      <c r="R201" s="28">
        <f t="shared" si="31"/>
        <v>1840</v>
      </c>
      <c r="S201" s="25">
        <f t="shared" si="30"/>
        <v>1840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1864</v>
      </c>
      <c r="R202" s="28">
        <f t="shared" si="31"/>
        <v>1865</v>
      </c>
      <c r="S202" s="25">
        <f t="shared" si="30"/>
        <v>1865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1887</v>
      </c>
      <c r="R203" s="28">
        <f t="shared" si="31"/>
        <v>1885</v>
      </c>
      <c r="S203" s="25">
        <f t="shared" si="30"/>
        <v>1885</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1896</v>
      </c>
      <c r="R204" s="28">
        <f t="shared" si="31"/>
        <v>1895</v>
      </c>
      <c r="S204" s="25">
        <f t="shared" si="30"/>
        <v>1895</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1899</v>
      </c>
      <c r="R205" s="28">
        <f t="shared" si="31"/>
        <v>1900</v>
      </c>
      <c r="S205" s="25">
        <f t="shared" si="30"/>
        <v>1900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1916</v>
      </c>
      <c r="R206" s="28">
        <f t="shared" si="31"/>
        <v>1915</v>
      </c>
      <c r="S206" s="25">
        <f t="shared" si="30"/>
        <v>1915</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1943</v>
      </c>
      <c r="R207" s="28">
        <f t="shared" si="31"/>
        <v>1945</v>
      </c>
      <c r="S207" s="25">
        <f t="shared" si="30"/>
        <v>1945</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1968</v>
      </c>
      <c r="R208" s="28">
        <f t="shared" si="31"/>
        <v>1970</v>
      </c>
      <c r="S208" s="25">
        <f t="shared" si="30"/>
        <v>1970</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1995</v>
      </c>
      <c r="R209" s="28">
        <f t="shared" si="31"/>
        <v>1995</v>
      </c>
      <c r="S209" s="25">
        <f t="shared" si="30"/>
        <v>1995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2015</v>
      </c>
      <c r="R210" s="28">
        <f>MROUND(Q210,5)</f>
        <v>2015</v>
      </c>
      <c r="S210" s="25">
        <f t="shared" si="30"/>
        <v>2015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SUM(C197,-P211,-$N$290)</f>
        <v>2020</v>
      </c>
      <c r="R211" s="28">
        <f t="shared" si="31"/>
        <v>2020</v>
      </c>
      <c r="S211" s="25">
        <f t="shared" ref="S211:S273" si="41">IF(R211&gt;R210,R211,R210)</f>
        <v>2020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2034</v>
      </c>
      <c r="R212" s="28">
        <f t="shared" ref="R212:R279" si="42">MROUND(Q212,5)</f>
        <v>2035</v>
      </c>
      <c r="S212" s="25">
        <f t="shared" si="41"/>
        <v>2035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2052</v>
      </c>
      <c r="R213" s="28">
        <f t="shared" si="42"/>
        <v>2050</v>
      </c>
      <c r="S213" s="25">
        <f t="shared" si="41"/>
        <v>2050</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2070</v>
      </c>
      <c r="R214" s="28">
        <f t="shared" si="42"/>
        <v>2070</v>
      </c>
      <c r="S214" s="25">
        <f t="shared" si="41"/>
        <v>2070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2102</v>
      </c>
      <c r="R215" s="28">
        <f t="shared" si="42"/>
        <v>2100</v>
      </c>
      <c r="S215" s="25">
        <f t="shared" si="41"/>
        <v>2100</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2117</v>
      </c>
      <c r="R216" s="28">
        <f t="shared" si="42"/>
        <v>2115</v>
      </c>
      <c r="S216" s="25">
        <f t="shared" si="41"/>
        <v>2115</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2140</v>
      </c>
      <c r="R217" s="28">
        <f t="shared" si="42"/>
        <v>2140</v>
      </c>
      <c r="S217" s="25">
        <f t="shared" si="41"/>
        <v>2140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2153</v>
      </c>
      <c r="R218" s="28">
        <f t="shared" si="42"/>
        <v>2155</v>
      </c>
      <c r="S218" s="25">
        <f t="shared" si="41"/>
        <v>2155</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2159</v>
      </c>
      <c r="R219" s="28">
        <f t="shared" si="42"/>
        <v>2160</v>
      </c>
      <c r="S219" s="25">
        <f t="shared" si="41"/>
        <v>2160</v>
      </c>
    </row>
    <row r="220" spans="1:19" ht="14.25" x14ac:dyDescent="0.2">
      <c r="A220" s="23">
        <v>44103.333333333336</v>
      </c>
      <c r="B220" s="34">
        <v>10</v>
      </c>
      <c r="C220" s="17">
        <f t="shared" si="34"/>
        <v>2612</v>
      </c>
      <c r="D220" s="24">
        <f t="shared" si="36"/>
        <v>11</v>
      </c>
      <c r="E220" s="24">
        <f t="shared" ref="E220:E282"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2191</v>
      </c>
      <c r="R220" s="28">
        <f t="shared" si="42"/>
        <v>2190</v>
      </c>
      <c r="S220" s="25">
        <f t="shared" si="41"/>
        <v>2190</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2230</v>
      </c>
      <c r="R221" s="28">
        <f t="shared" si="42"/>
        <v>2230</v>
      </c>
      <c r="S221" s="25">
        <f t="shared" si="41"/>
        <v>2230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2249</v>
      </c>
      <c r="R222" s="28">
        <f t="shared" si="42"/>
        <v>2250</v>
      </c>
      <c r="S222" s="25">
        <f t="shared" si="41"/>
        <v>2250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2277</v>
      </c>
      <c r="R223" s="28">
        <f t="shared" si="42"/>
        <v>2275</v>
      </c>
      <c r="S223" s="25">
        <f t="shared" si="41"/>
        <v>2275</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2289</v>
      </c>
      <c r="R224" s="28">
        <f t="shared" si="42"/>
        <v>2290</v>
      </c>
      <c r="S224" s="25">
        <f t="shared" si="41"/>
        <v>2290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2303</v>
      </c>
      <c r="R225" s="28">
        <f t="shared" si="42"/>
        <v>2305</v>
      </c>
      <c r="S225" s="25">
        <f t="shared" si="41"/>
        <v>2305</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2315</v>
      </c>
      <c r="R226" s="28">
        <f t="shared" si="42"/>
        <v>2315</v>
      </c>
      <c r="S226" s="25">
        <f t="shared" si="41"/>
        <v>2315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2338</v>
      </c>
      <c r="R227" s="28">
        <f t="shared" si="42"/>
        <v>2340</v>
      </c>
      <c r="S227" s="25">
        <f t="shared" si="41"/>
        <v>2340</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2352</v>
      </c>
      <c r="R228" s="28">
        <f t="shared" si="42"/>
        <v>2350</v>
      </c>
      <c r="S228" s="25">
        <f t="shared" si="41"/>
        <v>2350</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2363</v>
      </c>
      <c r="R229" s="28">
        <f t="shared" si="42"/>
        <v>2365</v>
      </c>
      <c r="S229" s="25">
        <f t="shared" si="41"/>
        <v>2365</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2376</v>
      </c>
      <c r="R230" s="28">
        <f t="shared" si="42"/>
        <v>2375</v>
      </c>
      <c r="S230" s="25">
        <f t="shared" si="41"/>
        <v>2375</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2382</v>
      </c>
      <c r="R231" s="28">
        <f t="shared" si="42"/>
        <v>2380</v>
      </c>
      <c r="S231" s="25">
        <f t="shared" si="41"/>
        <v>2380</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2387</v>
      </c>
      <c r="R232" s="28">
        <f t="shared" si="42"/>
        <v>2385</v>
      </c>
      <c r="S232" s="25">
        <f t="shared" si="41"/>
        <v>2385</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2387</v>
      </c>
      <c r="R233" s="28">
        <f t="shared" si="42"/>
        <v>2385</v>
      </c>
      <c r="S233" s="25">
        <f t="shared" si="41"/>
        <v>2385</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2395</v>
      </c>
      <c r="R234" s="28">
        <f t="shared" si="42"/>
        <v>2395</v>
      </c>
      <c r="S234" s="148">
        <f t="shared" si="41"/>
        <v>2395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2408</v>
      </c>
      <c r="R235" s="28">
        <f t="shared" si="42"/>
        <v>2410</v>
      </c>
      <c r="S235" s="148">
        <f t="shared" si="41"/>
        <v>2410</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2423</v>
      </c>
      <c r="R236" s="28">
        <f t="shared" si="42"/>
        <v>2425</v>
      </c>
      <c r="S236" s="148">
        <f t="shared" si="41"/>
        <v>2425</v>
      </c>
    </row>
    <row r="237" spans="1:19" ht="14.25" x14ac:dyDescent="0.2">
      <c r="A237" s="23">
        <v>44120.333333333336</v>
      </c>
      <c r="B237" s="27">
        <v>155</v>
      </c>
      <c r="C237" s="17">
        <f t="shared" si="34"/>
        <v>3638</v>
      </c>
      <c r="D237" s="24">
        <f t="shared" si="36"/>
        <v>125</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2439</v>
      </c>
      <c r="R237" s="28">
        <f t="shared" si="42"/>
        <v>2440</v>
      </c>
      <c r="S237" s="148">
        <f t="shared" si="41"/>
        <v>2440</v>
      </c>
    </row>
    <row r="238" spans="1:19" ht="14.25" x14ac:dyDescent="0.2">
      <c r="A238" s="23">
        <v>44121.333333333336</v>
      </c>
      <c r="B238" s="34">
        <v>123</v>
      </c>
      <c r="C238" s="17">
        <f t="shared" si="34"/>
        <v>3761</v>
      </c>
      <c r="D238" s="24">
        <f t="shared" si="36"/>
        <v>143.28571428571428</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2463</v>
      </c>
      <c r="R238" s="28">
        <f t="shared" si="42"/>
        <v>2465</v>
      </c>
      <c r="S238" s="148">
        <f t="shared" si="41"/>
        <v>2465</v>
      </c>
    </row>
    <row r="239" spans="1:19" ht="14.25" x14ac:dyDescent="0.2">
      <c r="A239" s="23">
        <v>44122.333333333336</v>
      </c>
      <c r="B239" s="27">
        <v>91</v>
      </c>
      <c r="C239" s="17">
        <f t="shared" si="34"/>
        <v>3852</v>
      </c>
      <c r="D239" s="24">
        <f t="shared" si="36"/>
        <v>162</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2473</v>
      </c>
      <c r="R239" s="28">
        <f t="shared" si="42"/>
        <v>2475</v>
      </c>
      <c r="S239" s="148">
        <f t="shared" si="41"/>
        <v>2475</v>
      </c>
    </row>
    <row r="240" spans="1:19" ht="14.25" x14ac:dyDescent="0.2">
      <c r="A240" s="23">
        <v>44123.333333333336</v>
      </c>
      <c r="B240" s="27">
        <v>87</v>
      </c>
      <c r="C240" s="17">
        <f t="shared" si="34"/>
        <v>3939</v>
      </c>
      <c r="D240" s="24">
        <f t="shared" si="36"/>
        <v>179</v>
      </c>
      <c r="E240" s="24">
        <f t="shared" si="46"/>
        <v>12.794117647058824</v>
      </c>
      <c r="F240" s="24">
        <f t="shared" si="38"/>
        <v>18.382352941176467</v>
      </c>
      <c r="G240" s="24">
        <f>SUM(E234,E235,E236,E237,E238,E239,E240)</f>
        <v>128.67647058823528</v>
      </c>
      <c r="H240" s="24">
        <f t="shared" si="39"/>
        <v>180.4411764705882</v>
      </c>
      <c r="I240" s="26">
        <v>32</v>
      </c>
      <c r="J240" s="26">
        <v>5</v>
      </c>
      <c r="K240" s="26">
        <v>0</v>
      </c>
      <c r="L240" s="26">
        <f>SUM(K240+J240)</f>
        <v>5</v>
      </c>
      <c r="M240" s="26">
        <v>21</v>
      </c>
      <c r="N240" s="27">
        <v>0</v>
      </c>
      <c r="O240" s="16">
        <f t="shared" si="33"/>
        <v>58</v>
      </c>
      <c r="P240" s="27">
        <f>SUM(I240:K240)</f>
        <v>37</v>
      </c>
      <c r="Q240" s="28">
        <f t="shared" si="40"/>
        <v>2478</v>
      </c>
      <c r="R240" s="28">
        <f t="shared" si="42"/>
        <v>2480</v>
      </c>
      <c r="S240" s="148">
        <f t="shared" si="41"/>
        <v>2480</v>
      </c>
    </row>
    <row r="241" spans="1:19" ht="14.25" x14ac:dyDescent="0.2">
      <c r="A241" s="23">
        <v>44124.333333333336</v>
      </c>
      <c r="B241" s="34">
        <v>258</v>
      </c>
      <c r="C241" s="17">
        <f t="shared" si="34"/>
        <v>4197</v>
      </c>
      <c r="D241" s="24">
        <f t="shared" si="36"/>
        <v>194.57142857142858</v>
      </c>
      <c r="E241" s="24">
        <f t="shared" si="46"/>
        <v>37.941176470588239</v>
      </c>
      <c r="F241" s="24">
        <f t="shared" si="38"/>
        <v>21.071428571428577</v>
      </c>
      <c r="G241" s="24">
        <f>SUM(E235,E236,E237,E238,E239,E240,E241)</f>
        <v>147.50000000000003</v>
      </c>
      <c r="H241" s="24">
        <f t="shared" si="39"/>
        <v>212.05882352941174</v>
      </c>
      <c r="I241" s="26">
        <v>39</v>
      </c>
      <c r="J241" s="26">
        <v>7</v>
      </c>
      <c r="K241" s="26">
        <v>0</v>
      </c>
      <c r="L241" s="26">
        <f>SUM(K241+J241)</f>
        <v>7</v>
      </c>
      <c r="M241" s="26">
        <v>20</v>
      </c>
      <c r="N241" s="27">
        <v>0</v>
      </c>
      <c r="O241" s="16">
        <f t="shared" si="33"/>
        <v>58</v>
      </c>
      <c r="P241" s="27">
        <f>SUM(I241:K241)</f>
        <v>46</v>
      </c>
      <c r="Q241" s="28">
        <f t="shared" si="40"/>
        <v>2512</v>
      </c>
      <c r="R241" s="28">
        <f t="shared" si="42"/>
        <v>2510</v>
      </c>
      <c r="S241" s="148">
        <f t="shared" si="41"/>
        <v>2510</v>
      </c>
    </row>
    <row r="242" spans="1:19" ht="14.25" x14ac:dyDescent="0.2">
      <c r="A242" s="23">
        <v>44125.333333333336</v>
      </c>
      <c r="B242" s="34">
        <v>273</v>
      </c>
      <c r="C242" s="17">
        <f t="shared" si="34"/>
        <v>4470</v>
      </c>
      <c r="D242" s="24">
        <f t="shared" si="36"/>
        <v>223.28571428571428</v>
      </c>
      <c r="E242" s="24">
        <f t="shared" si="46"/>
        <v>40.147058823529413</v>
      </c>
      <c r="F242" s="24">
        <f t="shared" si="38"/>
        <v>23.823529411764707</v>
      </c>
      <c r="G242" s="24">
        <f>SUM(E236,E237,E238,E239,E240,E241,E242)</f>
        <v>166.76470588235296</v>
      </c>
      <c r="H242" s="24">
        <f t="shared" si="39"/>
        <v>244.11764705882351</v>
      </c>
      <c r="I242" s="26">
        <v>31</v>
      </c>
      <c r="J242" s="26">
        <v>6</v>
      </c>
      <c r="K242" s="26">
        <v>0</v>
      </c>
      <c r="L242" s="26">
        <f>SUM(K242+J242)</f>
        <v>6</v>
      </c>
      <c r="M242" s="26">
        <v>20</v>
      </c>
      <c r="N242" s="27">
        <v>0</v>
      </c>
      <c r="O242" s="16">
        <f t="shared" si="33"/>
        <v>58</v>
      </c>
      <c r="P242" s="27">
        <f>SUM(I242:K242)</f>
        <v>37</v>
      </c>
      <c r="Q242" s="28">
        <f t="shared" si="40"/>
        <v>2576</v>
      </c>
      <c r="R242" s="28">
        <f t="shared" si="42"/>
        <v>2575</v>
      </c>
      <c r="S242" s="148">
        <f t="shared" si="41"/>
        <v>2575</v>
      </c>
    </row>
    <row r="243" spans="1:19" ht="14.25" x14ac:dyDescent="0.2">
      <c r="A243" s="23">
        <v>44126.333333333336</v>
      </c>
      <c r="B243" s="34">
        <v>266</v>
      </c>
      <c r="C243" s="17">
        <f t="shared" si="34"/>
        <v>4736</v>
      </c>
      <c r="D243" s="24">
        <f t="shared" si="36"/>
        <v>232.85714285714286</v>
      </c>
      <c r="E243" s="24">
        <f t="shared" si="46"/>
        <v>39.117647058823529</v>
      </c>
      <c r="F243" s="24">
        <f t="shared" si="38"/>
        <v>26.323529411764707</v>
      </c>
      <c r="G243" s="24">
        <f>SUM(E237,E238,E239,E240,E241,E242,E243)</f>
        <v>184.26470588235296</v>
      </c>
      <c r="H243" s="24">
        <f t="shared" si="39"/>
        <v>274.70588235294116</v>
      </c>
      <c r="I243" s="26">
        <v>31</v>
      </c>
      <c r="J243" s="26">
        <v>8</v>
      </c>
      <c r="K243" s="26">
        <v>1</v>
      </c>
      <c r="L243" s="26">
        <f>SUM(K243+J243)</f>
        <v>9</v>
      </c>
      <c r="M243" s="26">
        <v>17</v>
      </c>
      <c r="N243" s="27">
        <v>1</v>
      </c>
      <c r="O243" s="16">
        <f t="shared" si="33"/>
        <v>59</v>
      </c>
      <c r="P243" s="27">
        <f t="shared" ref="P243:P244" si="48">SUM(I243:K243)</f>
        <v>40</v>
      </c>
      <c r="Q243" s="28">
        <f t="shared" si="40"/>
        <v>2631</v>
      </c>
      <c r="R243" s="28">
        <f t="shared" si="42"/>
        <v>2630</v>
      </c>
      <c r="S243" s="148">
        <f t="shared" si="41"/>
        <v>2630</v>
      </c>
    </row>
    <row r="244" spans="1:19" ht="14.25" x14ac:dyDescent="0.2">
      <c r="A244" s="23">
        <v>44127.333333333336</v>
      </c>
      <c r="B244" s="27">
        <v>264</v>
      </c>
      <c r="C244" s="17">
        <f t="shared" si="34"/>
        <v>5000</v>
      </c>
      <c r="D244" s="24">
        <f t="shared" si="36"/>
        <v>259</v>
      </c>
      <c r="E244" s="24">
        <f t="shared" si="46"/>
        <v>38.82352941176471</v>
      </c>
      <c r="F244" s="24">
        <f t="shared" si="38"/>
        <v>28.613445378151262</v>
      </c>
      <c r="G244" s="24">
        <f t="shared" ref="G244:G282" si="49">SUM(E238,E239,E240,E241,E242,E243,E244)</f>
        <v>200.29411764705884</v>
      </c>
      <c r="H244" s="24">
        <f t="shared" si="39"/>
        <v>304.11764705882354</v>
      </c>
      <c r="I244" s="26">
        <v>42</v>
      </c>
      <c r="J244" s="26">
        <v>8</v>
      </c>
      <c r="K244" s="26">
        <v>0</v>
      </c>
      <c r="L244" s="26">
        <f>SUM(K244+J244)</f>
        <v>8</v>
      </c>
      <c r="M244" s="26">
        <v>22</v>
      </c>
      <c r="N244" s="27">
        <v>0</v>
      </c>
      <c r="O244" s="16">
        <f t="shared" si="33"/>
        <v>59</v>
      </c>
      <c r="P244" s="27">
        <f t="shared" si="48"/>
        <v>50</v>
      </c>
      <c r="Q244" s="28">
        <f t="shared" si="40"/>
        <v>2685</v>
      </c>
      <c r="R244" s="28">
        <f t="shared" si="42"/>
        <v>2685</v>
      </c>
      <c r="S244" s="148">
        <f t="shared" si="41"/>
        <v>2685</v>
      </c>
    </row>
    <row r="245" spans="1:19" ht="14.25" x14ac:dyDescent="0.2">
      <c r="A245" s="23">
        <v>44128.333333333336</v>
      </c>
      <c r="B245" s="34">
        <v>324</v>
      </c>
      <c r="C245" s="17">
        <f t="shared" si="34"/>
        <v>5324</v>
      </c>
      <c r="D245" s="24">
        <f t="shared" si="36"/>
        <v>285.14285714285717</v>
      </c>
      <c r="E245" s="24">
        <f t="shared" si="46"/>
        <v>47.647058823529413</v>
      </c>
      <c r="F245" s="24">
        <f t="shared" si="38"/>
        <v>32.836134453781519</v>
      </c>
      <c r="G245" s="24">
        <f t="shared" si="49"/>
        <v>229.85294117647064</v>
      </c>
      <c r="H245" s="24">
        <f t="shared" si="39"/>
        <v>342.49999999999994</v>
      </c>
      <c r="I245" s="26"/>
      <c r="J245" s="26"/>
      <c r="K245" s="26"/>
      <c r="L245" s="26"/>
      <c r="M245" s="26"/>
      <c r="N245" s="27">
        <v>0</v>
      </c>
      <c r="O245" s="16">
        <f t="shared" si="33"/>
        <v>59</v>
      </c>
      <c r="P245" s="27">
        <v>50</v>
      </c>
      <c r="Q245" s="28">
        <f t="shared" si="40"/>
        <v>2748</v>
      </c>
      <c r="R245" s="28">
        <f t="shared" si="42"/>
        <v>2750</v>
      </c>
      <c r="S245" s="148">
        <f t="shared" si="41"/>
        <v>2750</v>
      </c>
    </row>
    <row r="246" spans="1:19" ht="14.25" x14ac:dyDescent="0.2">
      <c r="A246" s="23">
        <v>44129.333333333336</v>
      </c>
      <c r="B246" s="34">
        <v>158</v>
      </c>
      <c r="C246" s="17">
        <f t="shared" si="34"/>
        <v>5482</v>
      </c>
      <c r="D246" s="24">
        <f t="shared" si="36"/>
        <v>311.85714285714283</v>
      </c>
      <c r="E246" s="24">
        <f t="shared" si="46"/>
        <v>23.235294117647058</v>
      </c>
      <c r="F246" s="24">
        <f t="shared" si="38"/>
        <v>34.243697478991592</v>
      </c>
      <c r="G246" s="24">
        <f t="shared" si="49"/>
        <v>239.70588235294116</v>
      </c>
      <c r="H246" s="24">
        <f t="shared" si="39"/>
        <v>362.20588235294116</v>
      </c>
      <c r="I246" s="26"/>
      <c r="J246" s="26"/>
      <c r="K246" s="26"/>
      <c r="L246" s="26"/>
      <c r="M246" s="26"/>
      <c r="N246" s="27">
        <v>0</v>
      </c>
      <c r="O246" s="16">
        <f t="shared" si="33"/>
        <v>59</v>
      </c>
      <c r="P246" s="27">
        <v>50</v>
      </c>
      <c r="Q246" s="28">
        <f t="shared" si="40"/>
        <v>2772</v>
      </c>
      <c r="R246" s="28">
        <f t="shared" si="42"/>
        <v>2770</v>
      </c>
      <c r="S246" s="148">
        <f t="shared" si="41"/>
        <v>2770</v>
      </c>
    </row>
    <row r="247" spans="1:19" ht="14.25" x14ac:dyDescent="0.2">
      <c r="A247" s="23">
        <v>44130.333333333336</v>
      </c>
      <c r="B247" s="34">
        <v>270</v>
      </c>
      <c r="C247" s="17">
        <f t="shared" si="34"/>
        <v>5752</v>
      </c>
      <c r="D247" s="24">
        <f t="shared" si="36"/>
        <v>329.28571428571428</v>
      </c>
      <c r="E247" s="24">
        <f t="shared" si="46"/>
        <v>39.705882352941174</v>
      </c>
      <c r="F247" s="24">
        <f t="shared" si="38"/>
        <v>38.088235294117645</v>
      </c>
      <c r="G247" s="24">
        <f t="shared" si="49"/>
        <v>266.61764705882354</v>
      </c>
      <c r="H247" s="24">
        <f t="shared" si="39"/>
        <v>395.29411764705878</v>
      </c>
      <c r="I247" s="26">
        <v>58</v>
      </c>
      <c r="J247" s="26">
        <v>9</v>
      </c>
      <c r="K247" s="26">
        <v>4</v>
      </c>
      <c r="L247" s="26">
        <f t="shared" ref="L247:L272" si="50">SUM(K247+J247)</f>
        <v>13</v>
      </c>
      <c r="M247" s="26">
        <v>22</v>
      </c>
      <c r="N247" s="34">
        <v>1</v>
      </c>
      <c r="O247" s="16">
        <f t="shared" si="33"/>
        <v>60</v>
      </c>
      <c r="P247" s="27">
        <f>SUM(I247:K247)</f>
        <v>71</v>
      </c>
      <c r="Q247" s="28">
        <f t="shared" si="40"/>
        <v>2796</v>
      </c>
      <c r="R247" s="28">
        <f t="shared" si="42"/>
        <v>2795</v>
      </c>
      <c r="S247" s="148">
        <f t="shared" si="41"/>
        <v>2795</v>
      </c>
    </row>
    <row r="248" spans="1:19" ht="14.25" x14ac:dyDescent="0.2">
      <c r="A248" s="23">
        <v>44131.333333333336</v>
      </c>
      <c r="B248" s="34">
        <v>441</v>
      </c>
      <c r="C248" s="17">
        <f t="shared" si="34"/>
        <v>6193</v>
      </c>
      <c r="D248" s="24">
        <f t="shared" si="36"/>
        <v>347.14285714285717</v>
      </c>
      <c r="E248" s="24">
        <f t="shared" si="46"/>
        <v>64.852941176470594</v>
      </c>
      <c r="F248" s="24">
        <f t="shared" si="38"/>
        <v>41.932773109243705</v>
      </c>
      <c r="G248" s="24">
        <f t="shared" si="49"/>
        <v>293.52941176470591</v>
      </c>
      <c r="H248" s="24">
        <f t="shared" si="39"/>
        <v>441.02941176470591</v>
      </c>
      <c r="I248" s="26">
        <v>67</v>
      </c>
      <c r="J248" s="26">
        <v>11</v>
      </c>
      <c r="K248" s="26">
        <v>4</v>
      </c>
      <c r="L248" s="26">
        <f t="shared" si="50"/>
        <v>15</v>
      </c>
      <c r="M248" s="26">
        <v>20</v>
      </c>
      <c r="N248" s="27">
        <v>0</v>
      </c>
      <c r="O248" s="16">
        <f t="shared" si="33"/>
        <v>60</v>
      </c>
      <c r="P248" s="27">
        <f>SUM(I248:K248)</f>
        <v>82</v>
      </c>
      <c r="Q248" s="28">
        <f t="shared" si="40"/>
        <v>2915</v>
      </c>
      <c r="R248" s="28">
        <f t="shared" si="42"/>
        <v>2915</v>
      </c>
      <c r="S248" s="148">
        <f t="shared" si="41"/>
        <v>2915</v>
      </c>
    </row>
    <row r="249" spans="1:19" ht="14.25" x14ac:dyDescent="0.2">
      <c r="A249" s="23">
        <v>44132.333333333336</v>
      </c>
      <c r="B249" s="34">
        <v>460</v>
      </c>
      <c r="C249" s="17">
        <f t="shared" si="34"/>
        <v>6653</v>
      </c>
      <c r="D249" s="24">
        <f t="shared" si="36"/>
        <v>353.28571428571428</v>
      </c>
      <c r="E249" s="24">
        <f t="shared" si="46"/>
        <v>67.64705882352942</v>
      </c>
      <c r="F249" s="24">
        <f t="shared" si="38"/>
        <v>45.861344537815121</v>
      </c>
      <c r="G249" s="24">
        <f t="shared" si="49"/>
        <v>321.02941176470586</v>
      </c>
      <c r="H249" s="24">
        <f t="shared" si="39"/>
        <v>487.7941176470589</v>
      </c>
      <c r="I249" s="26">
        <v>65</v>
      </c>
      <c r="J249" s="26">
        <v>11</v>
      </c>
      <c r="K249" s="26">
        <v>4</v>
      </c>
      <c r="L249" s="26">
        <f t="shared" si="50"/>
        <v>15</v>
      </c>
      <c r="M249" s="26">
        <v>21</v>
      </c>
      <c r="N249" s="34">
        <v>6</v>
      </c>
      <c r="O249" s="16">
        <f t="shared" si="33"/>
        <v>66</v>
      </c>
      <c r="P249" s="27">
        <f>SUM(I249:K249)</f>
        <v>80</v>
      </c>
      <c r="Q249" s="28">
        <f t="shared" si="40"/>
        <v>3059</v>
      </c>
      <c r="R249" s="28">
        <f t="shared" si="42"/>
        <v>3060</v>
      </c>
      <c r="S249" s="148">
        <f t="shared" si="41"/>
        <v>3060</v>
      </c>
    </row>
    <row r="250" spans="1:19" ht="14.25" x14ac:dyDescent="0.2">
      <c r="A250" s="23">
        <v>44133.333333333336</v>
      </c>
      <c r="B250" s="27">
        <v>388</v>
      </c>
      <c r="C250" s="17">
        <f t="shared" si="34"/>
        <v>7041</v>
      </c>
      <c r="D250" s="24">
        <f t="shared" si="36"/>
        <v>371.42857142857144</v>
      </c>
      <c r="E250" s="24">
        <f t="shared" si="46"/>
        <v>57.058823529411768</v>
      </c>
      <c r="F250" s="24">
        <f t="shared" si="38"/>
        <v>48.424369747899156</v>
      </c>
      <c r="G250" s="24">
        <f t="shared" si="49"/>
        <v>338.97058823529409</v>
      </c>
      <c r="H250" s="24">
        <f t="shared" si="39"/>
        <v>523.23529411764707</v>
      </c>
      <c r="I250" s="26">
        <v>72</v>
      </c>
      <c r="J250" s="26">
        <v>12</v>
      </c>
      <c r="K250" s="26">
        <v>3</v>
      </c>
      <c r="L250" s="26">
        <f t="shared" si="50"/>
        <v>15</v>
      </c>
      <c r="M250" s="26">
        <v>19</v>
      </c>
      <c r="N250" s="34">
        <v>5</v>
      </c>
      <c r="O250" s="16">
        <f t="shared" si="33"/>
        <v>71</v>
      </c>
      <c r="P250" s="27">
        <f>SUM(I250:K250)</f>
        <v>87</v>
      </c>
      <c r="Q250" s="28">
        <f t="shared" si="40"/>
        <v>3199</v>
      </c>
      <c r="R250" s="28">
        <f t="shared" si="42"/>
        <v>3200</v>
      </c>
      <c r="S250" s="148">
        <f t="shared" si="41"/>
        <v>3200</v>
      </c>
    </row>
    <row r="251" spans="1:19" ht="14.25" x14ac:dyDescent="0.2">
      <c r="A251" s="23">
        <v>44134.333333333336</v>
      </c>
      <c r="B251" s="34">
        <v>389</v>
      </c>
      <c r="C251" s="17">
        <f t="shared" si="34"/>
        <v>7430</v>
      </c>
      <c r="D251" s="24">
        <f t="shared" si="36"/>
        <v>368.57142857142856</v>
      </c>
      <c r="E251" s="24">
        <f t="shared" si="46"/>
        <v>57.205882352941181</v>
      </c>
      <c r="F251" s="24">
        <f t="shared" si="38"/>
        <v>51.05042016806722</v>
      </c>
      <c r="G251" s="24">
        <f t="shared" si="49"/>
        <v>357.35294117647055</v>
      </c>
      <c r="H251" s="24">
        <f t="shared" si="39"/>
        <v>557.64705882352939</v>
      </c>
      <c r="I251" s="26">
        <v>67</v>
      </c>
      <c r="J251" s="26">
        <v>13</v>
      </c>
      <c r="K251" s="26">
        <v>3</v>
      </c>
      <c r="L251" s="26">
        <f t="shared" si="50"/>
        <v>16</v>
      </c>
      <c r="M251" s="26">
        <v>17</v>
      </c>
      <c r="N251" s="27">
        <v>1</v>
      </c>
      <c r="O251" s="16">
        <f t="shared" si="33"/>
        <v>72</v>
      </c>
      <c r="P251" s="27">
        <f>SUM(I251:K251)</f>
        <v>83</v>
      </c>
      <c r="Q251" s="28">
        <f t="shared" si="40"/>
        <v>3358</v>
      </c>
      <c r="R251" s="28">
        <f t="shared" si="42"/>
        <v>3360</v>
      </c>
      <c r="S251" s="148">
        <f t="shared" si="41"/>
        <v>3360</v>
      </c>
    </row>
    <row r="252" spans="1:19" ht="14.25" x14ac:dyDescent="0.2">
      <c r="A252" s="23">
        <v>44135.333333333336</v>
      </c>
      <c r="B252" s="27">
        <v>367</v>
      </c>
      <c r="C252" s="17">
        <f t="shared" si="34"/>
        <v>7797</v>
      </c>
      <c r="D252" s="24">
        <f t="shared" si="36"/>
        <v>373.42857142857144</v>
      </c>
      <c r="E252" s="24">
        <f t="shared" si="46"/>
        <v>53.970588235294116</v>
      </c>
      <c r="F252" s="24">
        <f t="shared" si="38"/>
        <v>51.953781512605033</v>
      </c>
      <c r="G252" s="24">
        <f t="shared" si="49"/>
        <v>363.67647058823525</v>
      </c>
      <c r="H252" s="24">
        <f t="shared" si="39"/>
        <v>593.52941176470597</v>
      </c>
      <c r="I252" s="26"/>
      <c r="J252" s="26"/>
      <c r="K252" s="26"/>
      <c r="L252" s="26"/>
      <c r="M252" s="26"/>
      <c r="N252" s="27">
        <v>5</v>
      </c>
      <c r="O252" s="16">
        <f t="shared" si="33"/>
        <v>77</v>
      </c>
      <c r="P252" s="27">
        <v>83</v>
      </c>
      <c r="Q252" s="28">
        <f t="shared" si="40"/>
        <v>3481</v>
      </c>
      <c r="R252" s="28">
        <f t="shared" si="42"/>
        <v>3480</v>
      </c>
      <c r="S252" s="148">
        <f t="shared" si="41"/>
        <v>3480</v>
      </c>
    </row>
    <row r="253" spans="1:19" ht="14.25" x14ac:dyDescent="0.2">
      <c r="A253" s="23">
        <v>44136.333333333336</v>
      </c>
      <c r="B253" s="34">
        <v>285</v>
      </c>
      <c r="C253" s="17">
        <f t="shared" si="34"/>
        <v>8082</v>
      </c>
      <c r="D253" s="24">
        <f t="shared" si="36"/>
        <v>378.42857142857144</v>
      </c>
      <c r="E253" s="24">
        <f t="shared" si="46"/>
        <v>41.911764705882355</v>
      </c>
      <c r="F253" s="24">
        <f t="shared" si="38"/>
        <v>54.62184873949581</v>
      </c>
      <c r="G253" s="24">
        <f t="shared" si="49"/>
        <v>382.35294117647067</v>
      </c>
      <c r="H253" s="24">
        <f t="shared" si="39"/>
        <v>622.05882352941171</v>
      </c>
      <c r="I253" s="26"/>
      <c r="J253" s="26"/>
      <c r="K253" s="26"/>
      <c r="L253" s="26"/>
      <c r="M253" s="26"/>
      <c r="N253" s="34">
        <v>3</v>
      </c>
      <c r="O253" s="16">
        <f t="shared" si="33"/>
        <v>80</v>
      </c>
      <c r="P253" s="27">
        <v>83</v>
      </c>
      <c r="Q253" s="28">
        <f t="shared" si="40"/>
        <v>3572</v>
      </c>
      <c r="R253" s="28">
        <f t="shared" si="42"/>
        <v>3570</v>
      </c>
      <c r="S253" s="148">
        <f t="shared" si="41"/>
        <v>3570</v>
      </c>
    </row>
    <row r="254" spans="1:19" ht="14.25" x14ac:dyDescent="0.2">
      <c r="A254" s="23">
        <v>44137.333333333336</v>
      </c>
      <c r="B254" s="27">
        <v>250</v>
      </c>
      <c r="C254" s="17">
        <f t="shared" si="34"/>
        <v>8332</v>
      </c>
      <c r="D254" s="24">
        <f t="shared" si="36"/>
        <v>388.28571428571428</v>
      </c>
      <c r="E254" s="24">
        <f t="shared" si="46"/>
        <v>36.764705882352942</v>
      </c>
      <c r="F254" s="24">
        <f t="shared" si="38"/>
        <v>54.201680672268914</v>
      </c>
      <c r="G254" s="24">
        <f t="shared" si="49"/>
        <v>379.41176470588238</v>
      </c>
      <c r="H254" s="24">
        <f t="shared" si="39"/>
        <v>646.02941176470586</v>
      </c>
      <c r="I254" s="26">
        <v>102</v>
      </c>
      <c r="J254" s="26">
        <v>13</v>
      </c>
      <c r="K254" s="26">
        <v>3</v>
      </c>
      <c r="L254" s="26">
        <f t="shared" si="50"/>
        <v>16</v>
      </c>
      <c r="M254" s="26">
        <v>22</v>
      </c>
      <c r="N254" s="34">
        <v>4</v>
      </c>
      <c r="O254" s="16">
        <f t="shared" si="33"/>
        <v>84</v>
      </c>
      <c r="P254" s="27">
        <f>SUM(I254:K254)</f>
        <v>118</v>
      </c>
      <c r="Q254" s="28">
        <f t="shared" si="40"/>
        <v>3624</v>
      </c>
      <c r="R254" s="28">
        <f t="shared" si="42"/>
        <v>3625</v>
      </c>
      <c r="S254" s="148">
        <f t="shared" si="41"/>
        <v>3625</v>
      </c>
    </row>
    <row r="255" spans="1:19" ht="14.25" x14ac:dyDescent="0.2">
      <c r="A255" s="23">
        <v>44138.333333333336</v>
      </c>
      <c r="B255" s="34">
        <v>475</v>
      </c>
      <c r="C255" s="17">
        <f t="shared" si="34"/>
        <v>8807</v>
      </c>
      <c r="D255" s="24">
        <f t="shared" si="36"/>
        <v>389.57142857142856</v>
      </c>
      <c r="E255" s="24">
        <f t="shared" si="46"/>
        <v>69.852941176470594</v>
      </c>
      <c r="F255" s="24">
        <f t="shared" si="38"/>
        <v>54.915966386554622</v>
      </c>
      <c r="G255" s="24">
        <f t="shared" si="49"/>
        <v>384.41176470588238</v>
      </c>
      <c r="H255" s="24">
        <f t="shared" si="39"/>
        <v>677.94117647058829</v>
      </c>
      <c r="I255" s="26">
        <v>114</v>
      </c>
      <c r="J255" s="26">
        <v>15</v>
      </c>
      <c r="K255" s="26">
        <v>4</v>
      </c>
      <c r="L255" s="26">
        <f t="shared" si="50"/>
        <v>19</v>
      </c>
      <c r="M255" s="26">
        <v>22</v>
      </c>
      <c r="N255" s="34">
        <v>3</v>
      </c>
      <c r="O255" s="16">
        <f t="shared" si="33"/>
        <v>87</v>
      </c>
      <c r="P255" s="27">
        <f>SUM(I255:K255)</f>
        <v>133</v>
      </c>
      <c r="Q255" s="28">
        <f t="shared" si="40"/>
        <v>3867</v>
      </c>
      <c r="R255" s="28">
        <f t="shared" si="42"/>
        <v>3865</v>
      </c>
      <c r="S255" s="148">
        <f t="shared" si="41"/>
        <v>3865</v>
      </c>
    </row>
    <row r="256" spans="1:19" ht="14.25" x14ac:dyDescent="0.2">
      <c r="A256" s="23">
        <v>44139.333333333336</v>
      </c>
      <c r="B256" s="27">
        <v>495</v>
      </c>
      <c r="C256" s="17">
        <f t="shared" si="34"/>
        <v>9302</v>
      </c>
      <c r="D256" s="24">
        <f t="shared" si="36"/>
        <v>389.14285714285717</v>
      </c>
      <c r="E256" s="24">
        <f t="shared" si="46"/>
        <v>72.794117647058826</v>
      </c>
      <c r="F256" s="24">
        <f t="shared" si="38"/>
        <v>55.651260504201687</v>
      </c>
      <c r="G256" s="24">
        <f t="shared" si="49"/>
        <v>389.55882352941182</v>
      </c>
      <c r="H256" s="24">
        <f t="shared" si="39"/>
        <v>710.58823529411757</v>
      </c>
      <c r="I256" s="26">
        <v>109</v>
      </c>
      <c r="J256" s="26">
        <v>19</v>
      </c>
      <c r="K256" s="26">
        <v>5</v>
      </c>
      <c r="L256" s="26">
        <f t="shared" si="50"/>
        <v>24</v>
      </c>
      <c r="M256" s="26">
        <v>23</v>
      </c>
      <c r="N256" s="34">
        <v>3</v>
      </c>
      <c r="O256" s="16">
        <f t="shared" si="33"/>
        <v>90</v>
      </c>
      <c r="P256" s="27">
        <f>SUM(I256:K256)</f>
        <v>133</v>
      </c>
      <c r="Q256" s="28">
        <f t="shared" si="40"/>
        <v>4140</v>
      </c>
      <c r="R256" s="28">
        <f t="shared" si="42"/>
        <v>4140</v>
      </c>
      <c r="S256" s="148">
        <f t="shared" si="41"/>
        <v>4140</v>
      </c>
    </row>
    <row r="257" spans="1:19" ht="14.25" x14ac:dyDescent="0.2">
      <c r="A257" s="23">
        <v>44140.333333333336</v>
      </c>
      <c r="B257" s="27">
        <v>457</v>
      </c>
      <c r="C257" s="17">
        <f t="shared" si="34"/>
        <v>9759</v>
      </c>
      <c r="D257" s="24">
        <f t="shared" si="36"/>
        <v>366.71428571428572</v>
      </c>
      <c r="E257" s="24">
        <f t="shared" si="46"/>
        <v>67.205882352941174</v>
      </c>
      <c r="F257" s="24">
        <f t="shared" si="38"/>
        <v>57.100840336134461</v>
      </c>
      <c r="G257" s="24">
        <f t="shared" si="49"/>
        <v>399.70588235294122</v>
      </c>
      <c r="H257" s="24">
        <f t="shared" si="39"/>
        <v>738.67647058823536</v>
      </c>
      <c r="I257" s="26">
        <v>106</v>
      </c>
      <c r="J257" s="26">
        <v>20</v>
      </c>
      <c r="K257" s="26">
        <v>6</v>
      </c>
      <c r="L257" s="26">
        <f t="shared" si="50"/>
        <v>26</v>
      </c>
      <c r="M257" s="26">
        <v>14</v>
      </c>
      <c r="N257" s="27">
        <v>2</v>
      </c>
      <c r="O257" s="16">
        <f t="shared" si="33"/>
        <v>92</v>
      </c>
      <c r="P257" s="27">
        <f>SUM(I257:K257)</f>
        <v>132</v>
      </c>
      <c r="Q257" s="28">
        <f t="shared" si="40"/>
        <v>4407</v>
      </c>
      <c r="R257" s="28">
        <f t="shared" si="42"/>
        <v>4405</v>
      </c>
      <c r="S257" s="148">
        <f t="shared" si="41"/>
        <v>4405</v>
      </c>
    </row>
    <row r="258" spans="1:19" ht="14.25" x14ac:dyDescent="0.2">
      <c r="A258" s="23">
        <v>44141.333333333336</v>
      </c>
      <c r="B258" s="27">
        <v>398</v>
      </c>
      <c r="C258" s="17">
        <f t="shared" si="34"/>
        <v>10157</v>
      </c>
      <c r="D258" s="24">
        <f t="shared" si="36"/>
        <v>358.42857142857144</v>
      </c>
      <c r="E258" s="24">
        <f t="shared" si="46"/>
        <v>58.529411764705884</v>
      </c>
      <c r="F258" s="24">
        <f t="shared" si="38"/>
        <v>57.289915966386552</v>
      </c>
      <c r="G258" s="24">
        <f t="shared" si="49"/>
        <v>401.02941176470586</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4672</v>
      </c>
      <c r="R258" s="28">
        <f t="shared" si="42"/>
        <v>4670</v>
      </c>
      <c r="S258" s="148">
        <f t="shared" si="41"/>
        <v>4670</v>
      </c>
    </row>
    <row r="259" spans="1:19" ht="14.25" x14ac:dyDescent="0.2">
      <c r="A259" s="23">
        <v>44142.333333333336</v>
      </c>
      <c r="B259" s="27">
        <v>364</v>
      </c>
      <c r="C259" s="17">
        <f t="shared" si="34"/>
        <v>10521</v>
      </c>
      <c r="D259" s="24">
        <f>AVERAGE(B256:B262)</f>
        <v>355.42857142857144</v>
      </c>
      <c r="E259" s="24">
        <f t="shared" si="46"/>
        <v>53.529411764705884</v>
      </c>
      <c r="F259" s="24">
        <f t="shared" si="38"/>
        <v>57.226890756302524</v>
      </c>
      <c r="G259" s="24">
        <f t="shared" si="49"/>
        <v>400.58823529411768</v>
      </c>
      <c r="H259" s="24">
        <f t="shared" si="39"/>
        <v>764.26470588235281</v>
      </c>
      <c r="I259" s="26"/>
      <c r="J259" s="26"/>
      <c r="K259" s="26"/>
      <c r="L259" s="26"/>
      <c r="M259" s="26"/>
      <c r="N259" s="34">
        <v>2</v>
      </c>
      <c r="O259" s="16">
        <f t="shared" si="33"/>
        <v>100</v>
      </c>
      <c r="P259" s="27">
        <v>131</v>
      </c>
      <c r="Q259" s="28">
        <f t="shared" si="40"/>
        <v>4996</v>
      </c>
      <c r="R259" s="28">
        <f t="shared" si="42"/>
        <v>4995</v>
      </c>
      <c r="S259" s="148">
        <f t="shared" si="41"/>
        <v>4995</v>
      </c>
    </row>
    <row r="260" spans="1:19" ht="14.25" x14ac:dyDescent="0.2">
      <c r="A260" s="23">
        <v>44143.333333333336</v>
      </c>
      <c r="B260" s="34">
        <v>128</v>
      </c>
      <c r="C260" s="17">
        <f t="shared" si="34"/>
        <v>10649</v>
      </c>
      <c r="D260" s="24">
        <f>AVERAGE(B257:B263)</f>
        <v>331.14285714285717</v>
      </c>
      <c r="E260" s="24">
        <f t="shared" si="46"/>
        <v>18.823529411764707</v>
      </c>
      <c r="F260" s="24">
        <f t="shared" si="38"/>
        <v>53.928571428571423</v>
      </c>
      <c r="G260" s="24">
        <f t="shared" si="49"/>
        <v>377.49999999999994</v>
      </c>
      <c r="H260" s="24">
        <f t="shared" si="39"/>
        <v>759.85294117647072</v>
      </c>
      <c r="I260" s="26"/>
      <c r="J260" s="26"/>
      <c r="K260" s="26"/>
      <c r="L260" s="26"/>
      <c r="M260" s="26"/>
      <c r="N260" s="34">
        <v>2</v>
      </c>
      <c r="O260" s="16">
        <f t="shared" si="33"/>
        <v>102</v>
      </c>
      <c r="P260" s="27">
        <v>131</v>
      </c>
      <c r="Q260" s="28">
        <f t="shared" si="40"/>
        <v>5154</v>
      </c>
      <c r="R260" s="28">
        <f t="shared" si="42"/>
        <v>5155</v>
      </c>
      <c r="S260" s="148">
        <f t="shared" si="41"/>
        <v>5155</v>
      </c>
    </row>
    <row r="261" spans="1:19" ht="14.25" x14ac:dyDescent="0.2">
      <c r="A261" s="23">
        <v>44144.333333333336</v>
      </c>
      <c r="B261" s="34">
        <v>192</v>
      </c>
      <c r="C261" s="17">
        <f t="shared" si="34"/>
        <v>10841</v>
      </c>
      <c r="D261" s="24">
        <f>AVERAGE(B258:B264)</f>
        <v>313</v>
      </c>
      <c r="E261" s="24">
        <f t="shared" si="46"/>
        <v>28.235294117647058</v>
      </c>
      <c r="F261" s="24">
        <f t="shared" si="38"/>
        <v>52.710084033613441</v>
      </c>
      <c r="G261" s="24">
        <f t="shared" si="49"/>
        <v>368.97058823529409</v>
      </c>
      <c r="H261" s="24">
        <f t="shared" si="39"/>
        <v>748.38235294117658</v>
      </c>
      <c r="I261" s="26">
        <v>109</v>
      </c>
      <c r="J261" s="26">
        <v>25</v>
      </c>
      <c r="K261" s="26">
        <v>6</v>
      </c>
      <c r="L261" s="26">
        <f t="shared" si="50"/>
        <v>31</v>
      </c>
      <c r="M261" s="26">
        <v>16</v>
      </c>
      <c r="N261" s="34">
        <v>1</v>
      </c>
      <c r="O261" s="16">
        <f t="shared" si="33"/>
        <v>103</v>
      </c>
      <c r="P261" s="27">
        <f>SUM(I261:K261)</f>
        <v>140</v>
      </c>
      <c r="Q261" s="28">
        <f t="shared" si="40"/>
        <v>5415</v>
      </c>
      <c r="R261" s="28">
        <f t="shared" si="42"/>
        <v>5415</v>
      </c>
      <c r="S261" s="148">
        <f t="shared" si="41"/>
        <v>5415</v>
      </c>
    </row>
    <row r="262" spans="1:19" ht="14.25" x14ac:dyDescent="0.2">
      <c r="A262" s="23">
        <v>44145.333333333336</v>
      </c>
      <c r="B262" s="34">
        <v>454</v>
      </c>
      <c r="C262" s="17">
        <f t="shared" si="34"/>
        <v>11295</v>
      </c>
      <c r="D262" s="24">
        <f t="shared" ref="D262:D277" si="52">AVERAGE(B259:B265)</f>
        <v>304</v>
      </c>
      <c r="E262" s="24">
        <f t="shared" si="46"/>
        <v>66.764705882352942</v>
      </c>
      <c r="F262" s="24">
        <f t="shared" si="38"/>
        <v>52.268907563025209</v>
      </c>
      <c r="G262" s="24">
        <f t="shared" si="49"/>
        <v>365.88235294117646</v>
      </c>
      <c r="H262" s="24">
        <f t="shared" si="39"/>
        <v>750.2941176470589</v>
      </c>
      <c r="I262" s="26">
        <v>115</v>
      </c>
      <c r="J262" s="26">
        <v>26</v>
      </c>
      <c r="K262" s="26">
        <v>6</v>
      </c>
      <c r="L262" s="26">
        <f t="shared" si="50"/>
        <v>32</v>
      </c>
      <c r="M262" s="26">
        <v>18</v>
      </c>
      <c r="N262" s="34">
        <v>5</v>
      </c>
      <c r="O262" s="16">
        <f t="shared" si="33"/>
        <v>108</v>
      </c>
      <c r="P262" s="27">
        <f>SUM(I262:K262)</f>
        <v>147</v>
      </c>
      <c r="Q262" s="28">
        <f t="shared" si="40"/>
        <v>5849</v>
      </c>
      <c r="R262" s="28">
        <f t="shared" si="42"/>
        <v>5850</v>
      </c>
      <c r="S262" s="148">
        <f t="shared" si="41"/>
        <v>5850</v>
      </c>
    </row>
    <row r="263" spans="1:19" ht="14.25" x14ac:dyDescent="0.2">
      <c r="A263" s="23">
        <v>44146.333333333336</v>
      </c>
      <c r="B263" s="34">
        <v>325</v>
      </c>
      <c r="C263" s="17">
        <f t="shared" si="34"/>
        <v>11620</v>
      </c>
      <c r="D263" s="24">
        <f t="shared" si="52"/>
        <v>289.71428571428572</v>
      </c>
      <c r="E263" s="24">
        <f t="shared" si="46"/>
        <v>47.794117647058826</v>
      </c>
      <c r="F263" s="24">
        <f t="shared" si="38"/>
        <v>48.69747899159664</v>
      </c>
      <c r="G263" s="24">
        <f t="shared" si="49"/>
        <v>340.88235294117646</v>
      </c>
      <c r="H263" s="24">
        <f t="shared" si="39"/>
        <v>730.44117647058829</v>
      </c>
      <c r="I263" s="26">
        <v>111</v>
      </c>
      <c r="J263" s="26">
        <v>24</v>
      </c>
      <c r="K263" s="26">
        <v>4</v>
      </c>
      <c r="L263" s="26">
        <f t="shared" si="50"/>
        <v>28</v>
      </c>
      <c r="M263" s="26">
        <v>21</v>
      </c>
      <c r="N263" s="34">
        <v>2</v>
      </c>
      <c r="O263" s="16">
        <f t="shared" si="33"/>
        <v>110</v>
      </c>
      <c r="P263" s="27">
        <f>SUM(I263:K263)</f>
        <v>139</v>
      </c>
      <c r="Q263" s="28">
        <f t="shared" si="40"/>
        <v>6317</v>
      </c>
      <c r="R263" s="28">
        <f t="shared" si="42"/>
        <v>6315</v>
      </c>
      <c r="S263" s="148">
        <f t="shared" si="41"/>
        <v>6315</v>
      </c>
    </row>
    <row r="264" spans="1:19" ht="14.25" x14ac:dyDescent="0.2">
      <c r="A264" s="23">
        <v>44147.333333333336</v>
      </c>
      <c r="B264" s="34">
        <v>330</v>
      </c>
      <c r="C264" s="17">
        <f t="shared" si="34"/>
        <v>11950</v>
      </c>
      <c r="D264" s="24">
        <f t="shared" si="52"/>
        <v>286.14285714285717</v>
      </c>
      <c r="E264" s="24">
        <f t="shared" si="46"/>
        <v>48.529411764705884</v>
      </c>
      <c r="F264" s="24">
        <f t="shared" si="38"/>
        <v>46.029411764705891</v>
      </c>
      <c r="G264" s="24">
        <f t="shared" si="49"/>
        <v>322.20588235294122</v>
      </c>
      <c r="H264" s="24">
        <f t="shared" si="39"/>
        <v>721.91176470588232</v>
      </c>
      <c r="I264" s="26">
        <v>105</v>
      </c>
      <c r="J264" s="26">
        <v>24</v>
      </c>
      <c r="K264" s="26">
        <v>3</v>
      </c>
      <c r="L264" s="26">
        <f t="shared" si="50"/>
        <v>27</v>
      </c>
      <c r="M264" s="26">
        <v>8</v>
      </c>
      <c r="N264" s="34">
        <v>6</v>
      </c>
      <c r="O264" s="16">
        <f t="shared" si="33"/>
        <v>116</v>
      </c>
      <c r="P264" s="27">
        <f>SUM(I264:K264)</f>
        <v>132</v>
      </c>
      <c r="Q264" s="28">
        <f t="shared" si="40"/>
        <v>6712</v>
      </c>
      <c r="R264" s="28">
        <f t="shared" si="42"/>
        <v>6710</v>
      </c>
      <c r="S264" s="148">
        <f t="shared" si="41"/>
        <v>6710</v>
      </c>
    </row>
    <row r="265" spans="1:19" ht="14.25" x14ac:dyDescent="0.2">
      <c r="A265" s="23">
        <v>44148.333333333336</v>
      </c>
      <c r="B265" s="27">
        <v>335</v>
      </c>
      <c r="C265" s="17">
        <f t="shared" si="34"/>
        <v>12285</v>
      </c>
      <c r="D265" s="24">
        <f t="shared" si="52"/>
        <v>291.28571428571428</v>
      </c>
      <c r="E265" s="24">
        <f t="shared" si="46"/>
        <v>49.264705882352942</v>
      </c>
      <c r="F265" s="24">
        <f t="shared" si="38"/>
        <v>44.705882352941181</v>
      </c>
      <c r="G265" s="24">
        <f t="shared" si="49"/>
        <v>312.94117647058829</v>
      </c>
      <c r="H265" s="24">
        <f t="shared" si="39"/>
        <v>713.97058823529403</v>
      </c>
      <c r="I265" s="26">
        <v>115</v>
      </c>
      <c r="J265" s="26">
        <v>23</v>
      </c>
      <c r="K265" s="26">
        <v>2</v>
      </c>
      <c r="L265" s="26">
        <f t="shared" si="50"/>
        <v>25</v>
      </c>
      <c r="M265" s="26">
        <v>13</v>
      </c>
      <c r="N265" s="34">
        <v>5</v>
      </c>
      <c r="O265" s="16">
        <f t="shared" si="33"/>
        <v>121</v>
      </c>
      <c r="P265" s="27">
        <f>SUM(I265:K265)</f>
        <v>140</v>
      </c>
      <c r="Q265" s="28">
        <f t="shared" si="40"/>
        <v>7093</v>
      </c>
      <c r="R265" s="28">
        <f t="shared" si="42"/>
        <v>7095</v>
      </c>
      <c r="S265" s="148">
        <f t="shared" si="41"/>
        <v>7095</v>
      </c>
    </row>
    <row r="266" spans="1:19" ht="14.25" x14ac:dyDescent="0.2">
      <c r="A266" s="23">
        <v>44149.333333333336</v>
      </c>
      <c r="B266" s="27">
        <v>264</v>
      </c>
      <c r="C266" s="17">
        <f t="shared" ref="C266:C282" si="53">SUM(C265,B266)</f>
        <v>12549</v>
      </c>
      <c r="D266" s="24">
        <f t="shared" si="52"/>
        <v>284.71428571428572</v>
      </c>
      <c r="E266" s="24">
        <f t="shared" si="46"/>
        <v>38.82352941176471</v>
      </c>
      <c r="F266" s="24">
        <f t="shared" si="38"/>
        <v>42.605042016806728</v>
      </c>
      <c r="G266" s="24">
        <f t="shared" si="49"/>
        <v>298.23529411764707</v>
      </c>
      <c r="H266" s="24">
        <f t="shared" si="39"/>
        <v>698.82352941176475</v>
      </c>
      <c r="I266" s="26"/>
      <c r="J266" s="26"/>
      <c r="K266" s="26"/>
      <c r="L266" s="26"/>
      <c r="M266" s="26"/>
      <c r="N266" s="34">
        <v>3</v>
      </c>
      <c r="O266" s="16">
        <f t="shared" ref="O266:O282" si="54">SUM(O265,N266)</f>
        <v>124</v>
      </c>
      <c r="P266" s="27">
        <v>140</v>
      </c>
      <c r="Q266" s="28">
        <f t="shared" si="40"/>
        <v>7460</v>
      </c>
      <c r="R266" s="28">
        <f t="shared" si="42"/>
        <v>7460</v>
      </c>
      <c r="S266" s="148">
        <f t="shared" si="41"/>
        <v>7460</v>
      </c>
    </row>
    <row r="267" spans="1:19" ht="14.25" x14ac:dyDescent="0.2">
      <c r="A267" s="23">
        <v>44150.333333333336</v>
      </c>
      <c r="B267" s="27">
        <v>103</v>
      </c>
      <c r="C267" s="17">
        <f t="shared" si="53"/>
        <v>12652</v>
      </c>
      <c r="D267" s="24">
        <f t="shared" si="52"/>
        <v>287</v>
      </c>
      <c r="E267" s="24">
        <f t="shared" si="46"/>
        <v>15.147058823529413</v>
      </c>
      <c r="F267" s="24">
        <f t="shared" si="38"/>
        <v>42.079831932773111</v>
      </c>
      <c r="G267" s="24">
        <f t="shared" si="49"/>
        <v>294.55882352941177</v>
      </c>
      <c r="H267" s="24">
        <f t="shared" si="39"/>
        <v>672.05882352941171</v>
      </c>
      <c r="I267" s="26"/>
      <c r="J267" s="26"/>
      <c r="K267" s="26"/>
      <c r="L267" s="26"/>
      <c r="M267" s="26"/>
      <c r="N267" s="27">
        <v>2</v>
      </c>
      <c r="O267" s="16">
        <f t="shared" si="54"/>
        <v>126</v>
      </c>
      <c r="P267" s="27">
        <v>140</v>
      </c>
      <c r="Q267" s="28">
        <f t="shared" si="40"/>
        <v>7745</v>
      </c>
      <c r="R267" s="28">
        <f t="shared" si="42"/>
        <v>7745</v>
      </c>
      <c r="S267" s="148">
        <f t="shared" si="41"/>
        <v>7745</v>
      </c>
    </row>
    <row r="268" spans="1:19" ht="14.25" x14ac:dyDescent="0.2">
      <c r="A268" s="23">
        <v>44151.333333333336</v>
      </c>
      <c r="B268" s="34">
        <v>228</v>
      </c>
      <c r="C268" s="17">
        <f t="shared" si="53"/>
        <v>12880</v>
      </c>
      <c r="D268" s="24">
        <f t="shared" si="52"/>
        <v>293.14285714285717</v>
      </c>
      <c r="E268" s="24">
        <f t="shared" si="46"/>
        <v>33.529411764705884</v>
      </c>
      <c r="F268" s="24">
        <f t="shared" si="38"/>
        <v>42.836134453781519</v>
      </c>
      <c r="G268" s="24">
        <f t="shared" si="49"/>
        <v>299.85294117647061</v>
      </c>
      <c r="H268" s="24">
        <f t="shared" si="39"/>
        <v>668.82352941176464</v>
      </c>
      <c r="I268" s="26">
        <v>126</v>
      </c>
      <c r="J268" s="26">
        <v>27</v>
      </c>
      <c r="K268" s="26">
        <v>6</v>
      </c>
      <c r="L268" s="26">
        <f t="shared" si="50"/>
        <v>33</v>
      </c>
      <c r="M268" s="26">
        <v>14</v>
      </c>
      <c r="N268" s="34">
        <v>5</v>
      </c>
      <c r="O268" s="16">
        <f t="shared" si="54"/>
        <v>131</v>
      </c>
      <c r="P268" s="27">
        <f>SUM(I268:K268)</f>
        <v>159</v>
      </c>
      <c r="Q268" s="28">
        <f t="shared" si="40"/>
        <v>7976</v>
      </c>
      <c r="R268" s="28">
        <f t="shared" si="42"/>
        <v>7975</v>
      </c>
      <c r="S268" s="153">
        <f t="shared" si="41"/>
        <v>7975</v>
      </c>
    </row>
    <row r="269" spans="1:19" ht="14.25" x14ac:dyDescent="0.2">
      <c r="A269" s="23">
        <v>44152.333333333336</v>
      </c>
      <c r="B269" s="34">
        <v>408</v>
      </c>
      <c r="C269" s="17">
        <f t="shared" si="53"/>
        <v>13288</v>
      </c>
      <c r="D269" s="24">
        <f t="shared" si="52"/>
        <v>310</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8435</v>
      </c>
      <c r="R269" s="28">
        <f t="shared" si="42"/>
        <v>8435</v>
      </c>
      <c r="S269" s="153">
        <f t="shared" si="41"/>
        <v>8435</v>
      </c>
    </row>
    <row r="270" spans="1:19" ht="14.25" x14ac:dyDescent="0.2">
      <c r="A270" s="23">
        <v>44153.333333333336</v>
      </c>
      <c r="B270" s="34">
        <v>341</v>
      </c>
      <c r="C270" s="17">
        <f t="shared" si="53"/>
        <v>13629</v>
      </c>
      <c r="D270" s="24">
        <f t="shared" si="52"/>
        <v>313.71428571428572</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8934</v>
      </c>
      <c r="R270" s="28">
        <f t="shared" si="42"/>
        <v>8935</v>
      </c>
      <c r="S270" s="153">
        <f t="shared" si="41"/>
        <v>8935</v>
      </c>
    </row>
    <row r="271" spans="1:19" ht="14.25" x14ac:dyDescent="0.2">
      <c r="A271" s="23">
        <v>44154.333333333336</v>
      </c>
      <c r="B271" s="34">
        <v>373</v>
      </c>
      <c r="C271" s="17">
        <f t="shared" si="53"/>
        <v>14002</v>
      </c>
      <c r="D271" s="24">
        <f t="shared" si="52"/>
        <v>311.85714285714283</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9399</v>
      </c>
      <c r="R271" s="28">
        <f t="shared" si="42"/>
        <v>9400</v>
      </c>
      <c r="S271" s="153">
        <f t="shared" si="41"/>
        <v>9400</v>
      </c>
    </row>
    <row r="272" spans="1:19" ht="14.25" x14ac:dyDescent="0.2">
      <c r="A272" s="23">
        <v>44155.333333333336</v>
      </c>
      <c r="B272" s="27">
        <v>453</v>
      </c>
      <c r="C272" s="17">
        <f t="shared" si="53"/>
        <v>14455</v>
      </c>
      <c r="D272" s="24">
        <f t="shared" si="52"/>
        <v>316.42857142857144</v>
      </c>
      <c r="E272" s="24">
        <f t="shared" si="46"/>
        <v>66.617647058823536</v>
      </c>
      <c r="F272" s="24">
        <f t="shared" si="38"/>
        <v>45.588235294117645</v>
      </c>
      <c r="G272" s="24">
        <f t="shared" si="49"/>
        <v>319.11764705882354</v>
      </c>
      <c r="H272" s="24">
        <f t="shared" si="39"/>
        <v>632.05882352941182</v>
      </c>
      <c r="I272" s="26">
        <v>124</v>
      </c>
      <c r="J272" s="26">
        <v>27</v>
      </c>
      <c r="K272" s="26">
        <v>5</v>
      </c>
      <c r="L272" s="26">
        <f t="shared" si="50"/>
        <v>32</v>
      </c>
      <c r="M272" s="26">
        <v>25</v>
      </c>
      <c r="N272" s="34">
        <v>5</v>
      </c>
      <c r="O272" s="16">
        <f t="shared" si="54"/>
        <v>152</v>
      </c>
      <c r="P272" s="27">
        <f>SUM(I272:K272)</f>
        <v>156</v>
      </c>
      <c r="Q272" s="28">
        <f t="shared" si="40"/>
        <v>9804</v>
      </c>
      <c r="R272" s="28">
        <f t="shared" si="42"/>
        <v>9805</v>
      </c>
      <c r="S272" s="153">
        <f t="shared" si="41"/>
        <v>9805</v>
      </c>
    </row>
    <row r="273" spans="1:19" ht="14.25" x14ac:dyDescent="0.2">
      <c r="A273" s="23">
        <v>44156.333333333336</v>
      </c>
      <c r="B273" s="27">
        <v>290</v>
      </c>
      <c r="C273" s="17">
        <f t="shared" si="53"/>
        <v>14745</v>
      </c>
      <c r="D273" s="24">
        <f t="shared" si="52"/>
        <v>319.85714285714283</v>
      </c>
      <c r="E273" s="24">
        <f t="shared" si="46"/>
        <v>42.647058823529413</v>
      </c>
      <c r="F273" s="24">
        <f t="shared" ref="F273:F282" si="55">(E267+E268+E269+E270+E271+E272+E273)/7</f>
        <v>46.134453781512605</v>
      </c>
      <c r="G273" s="24">
        <f t="shared" si="49"/>
        <v>322.94117647058823</v>
      </c>
      <c r="H273" s="24">
        <f t="shared" si="39"/>
        <v>621.17647058823525</v>
      </c>
      <c r="I273" s="26"/>
      <c r="J273" s="26"/>
      <c r="K273" s="26"/>
      <c r="L273" s="26"/>
      <c r="M273" s="26"/>
      <c r="N273" s="34">
        <v>6</v>
      </c>
      <c r="O273" s="16">
        <f t="shared" si="54"/>
        <v>158</v>
      </c>
      <c r="P273" s="27">
        <v>156</v>
      </c>
      <c r="Q273" s="28">
        <f t="shared" si="40"/>
        <v>10168</v>
      </c>
      <c r="R273" s="28">
        <f t="shared" si="42"/>
        <v>10170</v>
      </c>
      <c r="S273" s="153">
        <f t="shared" si="41"/>
        <v>10170</v>
      </c>
    </row>
    <row r="274" spans="1:19" ht="14.25" x14ac:dyDescent="0.2">
      <c r="A274" s="23">
        <v>44157.333333333336</v>
      </c>
      <c r="B274" s="27">
        <v>90</v>
      </c>
      <c r="C274" s="17">
        <f t="shared" si="53"/>
        <v>14835</v>
      </c>
      <c r="D274" s="24">
        <f t="shared" si="52"/>
        <v>335.85714285714283</v>
      </c>
      <c r="E274" s="24">
        <f t="shared" si="46"/>
        <v>13.23529411764706</v>
      </c>
      <c r="F274" s="24">
        <f t="shared" si="55"/>
        <v>45.861344537815121</v>
      </c>
      <c r="G274" s="24">
        <f t="shared" si="49"/>
        <v>321.02941176470586</v>
      </c>
      <c r="H274" s="24">
        <f t="shared" si="39"/>
        <v>615.58823529411768</v>
      </c>
      <c r="I274" s="26"/>
      <c r="J274" s="26"/>
      <c r="K274" s="26"/>
      <c r="L274" s="26"/>
      <c r="M274" s="26"/>
      <c r="N274" s="34">
        <v>4</v>
      </c>
      <c r="O274" s="16">
        <f t="shared" si="54"/>
        <v>162</v>
      </c>
      <c r="P274" s="27">
        <v>156</v>
      </c>
      <c r="Q274" s="28">
        <f>SUM(C260,-P274,-$N$290)</f>
        <v>10296</v>
      </c>
      <c r="R274" s="28">
        <f t="shared" si="42"/>
        <v>10295</v>
      </c>
      <c r="S274" s="153">
        <f>IF(R274&gt;R273,R274,R273)</f>
        <v>10295</v>
      </c>
    </row>
    <row r="275" spans="1:19" ht="14.25" x14ac:dyDescent="0.2">
      <c r="A275" s="23">
        <v>44158.333333333336</v>
      </c>
      <c r="B275" s="27">
        <v>260</v>
      </c>
      <c r="C275" s="17">
        <f t="shared" si="53"/>
        <v>15095</v>
      </c>
      <c r="D275" s="24">
        <f t="shared" si="52"/>
        <v>326.14285714285717</v>
      </c>
      <c r="E275" s="24">
        <f t="shared" si="46"/>
        <v>38.235294117647058</v>
      </c>
      <c r="F275" s="24">
        <f t="shared" si="55"/>
        <v>46.533613445378151</v>
      </c>
      <c r="G275" s="24">
        <f t="shared" si="49"/>
        <v>325.73529411764707</v>
      </c>
      <c r="H275" s="24">
        <f t="shared" si="39"/>
        <v>625.58823529411768</v>
      </c>
      <c r="I275" s="26">
        <v>135</v>
      </c>
      <c r="J275" s="26">
        <v>28</v>
      </c>
      <c r="K275" s="26">
        <v>4</v>
      </c>
      <c r="L275" s="26">
        <f>SUM(K275+J275)</f>
        <v>32</v>
      </c>
      <c r="M275" s="26">
        <v>19</v>
      </c>
      <c r="N275" s="34">
        <v>4</v>
      </c>
      <c r="O275" s="16">
        <f t="shared" si="54"/>
        <v>166</v>
      </c>
      <c r="P275" s="27">
        <f>SUM(I275:K275)</f>
        <v>167</v>
      </c>
      <c r="Q275" s="28">
        <f>SUM(C261,-P275,-$N$290)</f>
        <v>10477</v>
      </c>
      <c r="R275" s="28">
        <f t="shared" si="42"/>
        <v>10475</v>
      </c>
      <c r="S275" s="153">
        <f>IF(R275&gt;R274,R275,R274)</f>
        <v>10475</v>
      </c>
    </row>
    <row r="276" spans="1:19" ht="14.25" x14ac:dyDescent="0.2">
      <c r="A276" s="23">
        <v>44159.333333333336</v>
      </c>
      <c r="B276" s="34">
        <v>432</v>
      </c>
      <c r="C276" s="17">
        <f t="shared" si="53"/>
        <v>15527</v>
      </c>
      <c r="D276" s="24">
        <f t="shared" si="52"/>
        <v>309.85714285714283</v>
      </c>
      <c r="E276" s="24">
        <f t="shared" si="46"/>
        <v>63.529411764705884</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174</v>
      </c>
      <c r="P276" s="27">
        <f>SUM(I276:K276)</f>
        <v>174</v>
      </c>
      <c r="Q276" s="28">
        <f>SUM(C262,-P276,-$N$290)</f>
        <v>10924</v>
      </c>
      <c r="R276" s="28">
        <f t="shared" si="42"/>
        <v>10925</v>
      </c>
      <c r="S276" s="153">
        <f>IF(R276&gt;R275,R276,R275)</f>
        <v>10925</v>
      </c>
    </row>
    <row r="277" spans="1:19" ht="14.25" x14ac:dyDescent="0.2">
      <c r="A277" s="23">
        <v>44160.333333333336</v>
      </c>
      <c r="B277" s="34">
        <v>453</v>
      </c>
      <c r="C277" s="17">
        <f t="shared" si="53"/>
        <v>15980</v>
      </c>
      <c r="D277" s="24">
        <f t="shared" si="52"/>
        <v>305.57142857142856</v>
      </c>
      <c r="E277" s="24">
        <f t="shared" si="46"/>
        <v>66.617647058823536</v>
      </c>
      <c r="F277" s="24">
        <f t="shared" si="55"/>
        <v>49.390756302521012</v>
      </c>
      <c r="G277" s="24">
        <f t="shared" si="49"/>
        <v>345.73529411764707</v>
      </c>
      <c r="H277" s="24">
        <f t="shared" si="39"/>
        <v>641.17647058823536</v>
      </c>
      <c r="I277" s="26">
        <v>136</v>
      </c>
      <c r="J277" s="26">
        <v>24</v>
      </c>
      <c r="K277" s="26">
        <v>4</v>
      </c>
      <c r="L277" s="26">
        <f>SUM(K277+J277)</f>
        <v>28</v>
      </c>
      <c r="M277" s="26">
        <v>15</v>
      </c>
      <c r="N277" s="34">
        <v>3</v>
      </c>
      <c r="O277" s="16">
        <f t="shared" si="54"/>
        <v>177</v>
      </c>
      <c r="P277" s="27">
        <f>SUM(I277:K277)</f>
        <v>164</v>
      </c>
      <c r="Q277" s="28">
        <f>SUM(C263,-P277,-$N$290)</f>
        <v>11259</v>
      </c>
      <c r="R277" s="28">
        <f t="shared" si="42"/>
        <v>11260</v>
      </c>
      <c r="S277" s="153">
        <f>IF(R277&gt;R276,R277,R276)</f>
        <v>11260</v>
      </c>
    </row>
    <row r="278" spans="1:19" ht="14.25" x14ac:dyDescent="0.2">
      <c r="A278" s="23">
        <v>44161.333333333336</v>
      </c>
      <c r="B278" s="34">
        <v>305</v>
      </c>
      <c r="C278" s="17">
        <f t="shared" si="53"/>
        <v>16285</v>
      </c>
      <c r="D278" s="24">
        <f>AVERAGE(B275:B281)</f>
        <v>310.14285714285717</v>
      </c>
      <c r="E278" s="24">
        <f t="shared" si="46"/>
        <v>44.852941176470587</v>
      </c>
      <c r="F278" s="24">
        <f t="shared" si="55"/>
        <v>47.962184873949582</v>
      </c>
      <c r="G278" s="24">
        <f t="shared" si="49"/>
        <v>335.73529411764707</v>
      </c>
      <c r="H278" s="24">
        <f t="shared" si="39"/>
        <v>637.50000000000011</v>
      </c>
      <c r="I278" s="26">
        <v>135</v>
      </c>
      <c r="J278" s="26">
        <v>25</v>
      </c>
      <c r="K278" s="26">
        <v>6</v>
      </c>
      <c r="L278" s="26">
        <f>SUM(K278+J278)</f>
        <v>31</v>
      </c>
      <c r="M278" s="26">
        <v>15</v>
      </c>
      <c r="N278" s="34">
        <v>5</v>
      </c>
      <c r="O278" s="16">
        <f t="shared" si="54"/>
        <v>182</v>
      </c>
      <c r="P278" s="27">
        <f>SUM(I278:K278)</f>
        <v>166</v>
      </c>
      <c r="Q278" s="28">
        <f>SUM(C264,-P278,-$N$290)</f>
        <v>11587</v>
      </c>
      <c r="R278" s="28">
        <f t="shared" si="42"/>
        <v>11585</v>
      </c>
      <c r="S278" s="153">
        <f>IF(R278&gt;R277,R278,R277)</f>
        <v>11585</v>
      </c>
    </row>
    <row r="279" spans="1:19" ht="14.25" x14ac:dyDescent="0.2">
      <c r="A279" s="23">
        <v>44162.333333333336</v>
      </c>
      <c r="B279" s="27">
        <v>339</v>
      </c>
      <c r="C279" s="17">
        <f t="shared" si="53"/>
        <v>16624</v>
      </c>
      <c r="D279" s="24">
        <f>AVERAGE(B276:B282)</f>
        <v>318.71428571428572</v>
      </c>
      <c r="E279" s="24">
        <f t="shared" si="46"/>
        <v>49.852941176470587</v>
      </c>
      <c r="F279" s="24">
        <f t="shared" si="55"/>
        <v>45.567226890756309</v>
      </c>
      <c r="G279" s="24">
        <f t="shared" si="49"/>
        <v>318.97058823529414</v>
      </c>
      <c r="H279" s="24">
        <f t="shared" si="39"/>
        <v>638.08823529411768</v>
      </c>
      <c r="I279" s="26">
        <v>134</v>
      </c>
      <c r="J279" s="26">
        <v>26</v>
      </c>
      <c r="K279" s="26">
        <v>4</v>
      </c>
      <c r="L279" s="26">
        <f>SUM(K279+J279)</f>
        <v>30</v>
      </c>
      <c r="M279" s="26">
        <v>13</v>
      </c>
      <c r="N279" s="27">
        <v>3</v>
      </c>
      <c r="O279" s="16">
        <f t="shared" si="54"/>
        <v>185</v>
      </c>
      <c r="P279" s="27">
        <f>SUM(I279:K279)</f>
        <v>164</v>
      </c>
      <c r="Q279" s="28">
        <f t="shared" ref="Q279:Q282" si="56">SUM(C265,-P279,-$N$290)</f>
        <v>11924</v>
      </c>
      <c r="R279" s="28">
        <f t="shared" si="42"/>
        <v>11925</v>
      </c>
      <c r="S279" s="153">
        <f t="shared" ref="S279:S282" si="57">IF(R279&gt;R278,R279,R278)</f>
        <v>11925</v>
      </c>
    </row>
    <row r="280" spans="1:19" ht="14.25" x14ac:dyDescent="0.2">
      <c r="A280" s="23">
        <v>44163.333333333336</v>
      </c>
      <c r="B280" s="27">
        <v>260</v>
      </c>
      <c r="C280" s="17">
        <f t="shared" si="53"/>
        <v>16884</v>
      </c>
      <c r="D280" s="24"/>
      <c r="E280" s="24">
        <f t="shared" si="46"/>
        <v>38.235294117647058</v>
      </c>
      <c r="F280" s="24">
        <f t="shared" si="55"/>
        <v>44.936974789915965</v>
      </c>
      <c r="G280" s="24">
        <f t="shared" si="49"/>
        <v>314.55882352941177</v>
      </c>
      <c r="H280" s="24">
        <f t="shared" ref="H280:H282" si="58">SUM(E267:E280)</f>
        <v>637.50000000000011</v>
      </c>
      <c r="I280" s="26"/>
      <c r="J280" s="26"/>
      <c r="K280" s="26"/>
      <c r="L280" s="26"/>
      <c r="M280" s="26"/>
      <c r="N280" s="34">
        <v>7</v>
      </c>
      <c r="O280" s="16">
        <f t="shared" si="54"/>
        <v>192</v>
      </c>
      <c r="P280" s="27">
        <v>164</v>
      </c>
      <c r="Q280" s="28">
        <f t="shared" si="56"/>
        <v>12188</v>
      </c>
      <c r="R280" s="28">
        <f t="shared" ref="R280:R282" si="59">MROUND(Q280,5)</f>
        <v>12190</v>
      </c>
      <c r="S280" s="153">
        <f t="shared" si="57"/>
        <v>12190</v>
      </c>
    </row>
    <row r="281" spans="1:19" ht="14.25" x14ac:dyDescent="0.2">
      <c r="A281" s="23">
        <v>44164.333333333336</v>
      </c>
      <c r="B281" s="27">
        <v>122</v>
      </c>
      <c r="C281" s="17">
        <f t="shared" si="53"/>
        <v>17006</v>
      </c>
      <c r="D281" s="24"/>
      <c r="E281" s="24">
        <f t="shared" si="46"/>
        <v>17.941176470588236</v>
      </c>
      <c r="F281" s="24">
        <f t="shared" si="55"/>
        <v>45.609243697478988</v>
      </c>
      <c r="G281" s="24">
        <f t="shared" si="49"/>
        <v>319.26470588235293</v>
      </c>
      <c r="H281" s="24">
        <f t="shared" si="58"/>
        <v>640.2941176470589</v>
      </c>
      <c r="I281" s="26"/>
      <c r="J281" s="26"/>
      <c r="K281" s="26"/>
      <c r="L281" s="26"/>
      <c r="M281" s="26"/>
      <c r="N281" s="34">
        <v>5</v>
      </c>
      <c r="O281" s="16">
        <f t="shared" si="54"/>
        <v>197</v>
      </c>
      <c r="P281" s="27">
        <v>164</v>
      </c>
      <c r="Q281" s="28">
        <f t="shared" si="56"/>
        <v>12291</v>
      </c>
      <c r="R281" s="28">
        <f t="shared" si="59"/>
        <v>12290</v>
      </c>
      <c r="S281" s="153">
        <f t="shared" si="57"/>
        <v>12290</v>
      </c>
    </row>
    <row r="282" spans="1:19" ht="14.25" x14ac:dyDescent="0.2">
      <c r="A282" s="23">
        <v>44165.333333333336</v>
      </c>
      <c r="B282" s="27">
        <v>320</v>
      </c>
      <c r="C282" s="17">
        <f t="shared" si="53"/>
        <v>17326</v>
      </c>
      <c r="D282" s="24"/>
      <c r="E282" s="24">
        <f t="shared" si="46"/>
        <v>47.058823529411768</v>
      </c>
      <c r="F282" s="24">
        <f t="shared" si="55"/>
        <v>46.869747899159663</v>
      </c>
      <c r="G282" s="24">
        <f t="shared" si="49"/>
        <v>328.08823529411762</v>
      </c>
      <c r="H282" s="24">
        <f t="shared" si="58"/>
        <v>653.82352941176487</v>
      </c>
      <c r="I282" s="26">
        <v>153</v>
      </c>
      <c r="J282" s="26">
        <v>28</v>
      </c>
      <c r="K282" s="26">
        <v>7</v>
      </c>
      <c r="L282" s="26">
        <f>SUM(K282+J282)</f>
        <v>35</v>
      </c>
      <c r="M282" s="26">
        <v>25</v>
      </c>
      <c r="N282" s="27">
        <v>0</v>
      </c>
      <c r="O282" s="16">
        <f t="shared" si="54"/>
        <v>197</v>
      </c>
      <c r="P282" s="27">
        <f>SUM(I282:K282)</f>
        <v>188</v>
      </c>
      <c r="Q282" s="28">
        <f t="shared" si="56"/>
        <v>12495</v>
      </c>
      <c r="R282" s="28">
        <f t="shared" si="59"/>
        <v>12495</v>
      </c>
      <c r="S282" s="153">
        <f t="shared" si="57"/>
        <v>12495</v>
      </c>
    </row>
    <row r="283" spans="1:19" ht="14.25" x14ac:dyDescent="0.2">
      <c r="A283" s="23">
        <v>44166.333333333336</v>
      </c>
      <c r="B283" s="27"/>
      <c r="C283" s="17"/>
      <c r="D283" s="24"/>
      <c r="E283" s="24"/>
      <c r="F283" s="24"/>
      <c r="G283" s="24"/>
      <c r="H283" s="24"/>
      <c r="I283" s="26"/>
      <c r="J283" s="26"/>
      <c r="K283" s="26"/>
      <c r="L283" s="26"/>
      <c r="M283" s="26"/>
      <c r="N283" s="27"/>
      <c r="O283" s="16"/>
      <c r="P283" s="27"/>
      <c r="Q283" s="28"/>
      <c r="R283" s="28"/>
      <c r="S283" s="153"/>
    </row>
    <row r="284" spans="1:19" ht="14.25" x14ac:dyDescent="0.2">
      <c r="A284" s="23">
        <v>44167.333333333336</v>
      </c>
      <c r="B284" s="27"/>
      <c r="C284" s="17"/>
      <c r="D284" s="24"/>
      <c r="E284" s="24"/>
      <c r="F284" s="24"/>
      <c r="G284" s="24"/>
      <c r="H284" s="24"/>
      <c r="I284" s="26"/>
      <c r="J284" s="26"/>
      <c r="K284" s="26"/>
      <c r="L284" s="26"/>
      <c r="M284" s="26"/>
      <c r="N284" s="27"/>
      <c r="O284" s="16"/>
      <c r="P284" s="27"/>
      <c r="Q284" s="28"/>
      <c r="R284" s="28"/>
      <c r="S284" s="153"/>
    </row>
    <row r="285" spans="1:19" ht="14.25" x14ac:dyDescent="0.2">
      <c r="A285" s="23">
        <v>44168.333333333336</v>
      </c>
      <c r="B285" s="27"/>
      <c r="C285" s="17"/>
      <c r="D285" s="24"/>
      <c r="E285" s="24"/>
      <c r="F285" s="24"/>
      <c r="G285" s="24"/>
      <c r="H285" s="24"/>
      <c r="I285" s="26"/>
      <c r="J285" s="26"/>
      <c r="K285" s="26"/>
      <c r="L285" s="26"/>
      <c r="M285" s="26"/>
      <c r="N285" s="27"/>
      <c r="O285" s="16"/>
      <c r="P285" s="27"/>
      <c r="Q285" s="28"/>
      <c r="R285" s="28"/>
      <c r="S285" s="153"/>
    </row>
    <row r="286" spans="1:19" ht="14.25" x14ac:dyDescent="0.2">
      <c r="A286" s="23">
        <v>44169.333333333336</v>
      </c>
      <c r="B286" s="27"/>
      <c r="C286" s="17"/>
      <c r="D286" s="24"/>
      <c r="E286" s="24"/>
      <c r="F286" s="24"/>
      <c r="G286" s="24"/>
      <c r="H286" s="24"/>
      <c r="I286" s="26"/>
      <c r="J286" s="26"/>
      <c r="K286" s="26"/>
      <c r="L286" s="26"/>
      <c r="M286" s="26"/>
      <c r="N286" s="27"/>
      <c r="O286" s="16"/>
      <c r="P286" s="27"/>
      <c r="Q286" s="28"/>
      <c r="R286" s="28"/>
      <c r="S286" s="153"/>
    </row>
    <row r="287" spans="1:19" ht="14.25" x14ac:dyDescent="0.2">
      <c r="A287" s="23">
        <v>44170.333333333336</v>
      </c>
      <c r="B287" s="27"/>
      <c r="C287" s="17"/>
      <c r="D287" s="24"/>
      <c r="E287" s="24"/>
      <c r="F287" s="24"/>
      <c r="G287" s="24"/>
      <c r="H287" s="24"/>
      <c r="I287" s="26"/>
      <c r="J287" s="26"/>
      <c r="K287" s="26"/>
      <c r="L287" s="26"/>
      <c r="M287" s="26"/>
      <c r="N287" s="27"/>
      <c r="O287" s="16"/>
      <c r="P287" s="27"/>
      <c r="Q287" s="28"/>
      <c r="R287" s="28"/>
      <c r="S287" s="153"/>
    </row>
    <row r="288" spans="1:19" ht="14.25" x14ac:dyDescent="0.2">
      <c r="A288" s="23">
        <v>44171.333333333336</v>
      </c>
      <c r="B288" s="27"/>
      <c r="C288" s="17"/>
      <c r="D288" s="24"/>
      <c r="E288" s="24"/>
      <c r="F288" s="24"/>
      <c r="G288" s="24"/>
      <c r="H288" s="24"/>
      <c r="I288" s="26"/>
      <c r="J288" s="26"/>
      <c r="K288" s="26"/>
      <c r="L288" s="26"/>
      <c r="M288" s="26"/>
      <c r="N288" s="27"/>
      <c r="O288" s="16"/>
      <c r="P288" s="27"/>
      <c r="Q288" s="28"/>
      <c r="R288" s="28"/>
      <c r="S288" s="153"/>
    </row>
    <row r="289" spans="1:19" ht="14.25" x14ac:dyDescent="0.2">
      <c r="A289" s="38"/>
      <c r="B289" s="27"/>
      <c r="C289" s="27"/>
      <c r="D289" s="24"/>
      <c r="E289" s="24"/>
      <c r="F289" s="24"/>
      <c r="G289" s="24"/>
      <c r="H289" s="24"/>
      <c r="I289" s="26"/>
      <c r="J289" s="26"/>
      <c r="K289" s="26"/>
      <c r="L289" s="26"/>
      <c r="M289" s="26"/>
      <c r="N289" s="28"/>
      <c r="O289" s="28"/>
      <c r="P289" s="27"/>
      <c r="Q289" s="16"/>
      <c r="R289" s="28"/>
      <c r="S289" s="25"/>
    </row>
    <row r="290" spans="1:19" s="43" customFormat="1" ht="15" thickBot="1" x14ac:dyDescent="0.25">
      <c r="A290" s="39" t="s">
        <v>87</v>
      </c>
      <c r="B290" s="40">
        <f>SUM(C112,B113:B289)</f>
        <v>17326</v>
      </c>
      <c r="C290" s="40"/>
      <c r="D290" s="41"/>
      <c r="E290" s="41"/>
      <c r="F290" s="41"/>
      <c r="G290" s="41"/>
      <c r="H290" s="41"/>
      <c r="I290" s="41"/>
      <c r="J290" s="41"/>
      <c r="K290" s="41"/>
      <c r="L290" s="41"/>
      <c r="M290" s="41"/>
      <c r="N290" s="40">
        <f>SUM(O112,N113:N289)</f>
        <v>197</v>
      </c>
      <c r="O290" s="40"/>
      <c r="P290" s="40"/>
      <c r="Q290" s="40"/>
      <c r="R290" s="40"/>
      <c r="S290" s="42"/>
    </row>
    <row r="291" spans="1:19" ht="12.75" thickTop="1" x14ac:dyDescent="0.2">
      <c r="B291" s="44"/>
      <c r="I291" s="36"/>
      <c r="J291" s="36"/>
      <c r="K291" s="36"/>
      <c r="L291" s="36"/>
      <c r="M291" s="36"/>
      <c r="N291" s="44"/>
      <c r="O291" s="44"/>
      <c r="P291" s="44"/>
    </row>
    <row r="292" spans="1:19" x14ac:dyDescent="0.2">
      <c r="B292" s="44"/>
      <c r="I292" s="36"/>
      <c r="J292" s="36"/>
      <c r="K292" s="36"/>
      <c r="L292" s="36"/>
      <c r="M292" s="36"/>
      <c r="N292" s="44"/>
      <c r="O292" s="44"/>
      <c r="P292" s="44"/>
    </row>
    <row r="293" spans="1:19" x14ac:dyDescent="0.2">
      <c r="B293" s="44"/>
      <c r="I293" s="36"/>
      <c r="J293" s="36"/>
      <c r="K293" s="36"/>
      <c r="L293" s="36"/>
      <c r="M293" s="36"/>
      <c r="N293" s="44"/>
      <c r="O293" s="44"/>
      <c r="P293" s="44"/>
    </row>
    <row r="294" spans="1:19" x14ac:dyDescent="0.2">
      <c r="B294" s="44"/>
      <c r="I294" s="36"/>
      <c r="J294" s="36"/>
      <c r="K294" s="36"/>
      <c r="L294" s="36"/>
      <c r="M294" s="36"/>
      <c r="N294" s="44"/>
      <c r="O294" s="44"/>
      <c r="P294" s="44"/>
    </row>
    <row r="295" spans="1:19" x14ac:dyDescent="0.2">
      <c r="B295" s="44"/>
      <c r="I295" s="36"/>
      <c r="J295" s="36"/>
      <c r="K295" s="36"/>
      <c r="L295" s="36"/>
      <c r="M295" s="36"/>
      <c r="N295" s="44"/>
      <c r="O295" s="44"/>
      <c r="P295" s="44"/>
    </row>
    <row r="296" spans="1:19" x14ac:dyDescent="0.2">
      <c r="B296" s="44"/>
      <c r="I296" s="36"/>
      <c r="J296" s="36"/>
      <c r="K296" s="36"/>
      <c r="L296" s="36"/>
      <c r="M296" s="36"/>
      <c r="N296" s="44"/>
      <c r="O296" s="44"/>
      <c r="P296" s="44"/>
    </row>
    <row r="297" spans="1:19" x14ac:dyDescent="0.2">
      <c r="B297" s="44"/>
      <c r="I297" s="36"/>
      <c r="J297" s="36"/>
      <c r="K297" s="36"/>
      <c r="L297" s="36"/>
      <c r="M297" s="36"/>
      <c r="N297" s="44"/>
      <c r="O297" s="44"/>
      <c r="P297" s="44"/>
    </row>
    <row r="298" spans="1:19"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N336" s="44"/>
      <c r="O336" s="44"/>
      <c r="P336" s="44"/>
    </row>
    <row r="337" spans="2:16" x14ac:dyDescent="0.2">
      <c r="B337" s="44"/>
      <c r="N337" s="44"/>
      <c r="O337" s="44"/>
      <c r="P337" s="44"/>
    </row>
    <row r="338" spans="2:16" x14ac:dyDescent="0.2">
      <c r="B338" s="44"/>
      <c r="N338" s="44"/>
      <c r="O338" s="44"/>
      <c r="P338" s="44"/>
    </row>
    <row r="339" spans="2:16" x14ac:dyDescent="0.2">
      <c r="B339" s="44"/>
      <c r="N339" s="44"/>
      <c r="O339" s="44"/>
      <c r="P339" s="44"/>
    </row>
    <row r="340" spans="2:16" x14ac:dyDescent="0.2">
      <c r="B340" s="44"/>
      <c r="N340" s="44"/>
      <c r="O340" s="44"/>
      <c r="P340" s="44"/>
    </row>
    <row r="341" spans="2:16" x14ac:dyDescent="0.2">
      <c r="B341" s="44"/>
      <c r="N341" s="44"/>
      <c r="O341" s="44"/>
      <c r="P341" s="44"/>
    </row>
    <row r="342" spans="2:16" x14ac:dyDescent="0.2">
      <c r="B342" s="44"/>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64" zoomScale="80" zoomScaleNormal="80" workbookViewId="0">
      <selection activeCell="AA28" sqref="AA28"/>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O72" sqref="O7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C43" sqref="AC43"/>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6" zoomScaleNormal="100" workbookViewId="0">
      <selection activeCell="E34" sqref="E34"/>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83" t="s">
        <v>174</v>
      </c>
      <c r="B1" s="184"/>
      <c r="C1" s="184"/>
      <c r="D1" s="184"/>
      <c r="E1" s="185"/>
    </row>
    <row r="2" spans="1:5" x14ac:dyDescent="0.2">
      <c r="A2" s="161" t="s">
        <v>157</v>
      </c>
      <c r="B2" s="49" t="s">
        <v>159</v>
      </c>
      <c r="C2" s="49" t="s">
        <v>158</v>
      </c>
      <c r="D2" s="49" t="s">
        <v>160</v>
      </c>
      <c r="E2" s="162" t="s">
        <v>161</v>
      </c>
    </row>
    <row r="3" spans="1:5" x14ac:dyDescent="0.2">
      <c r="A3" s="163">
        <v>25</v>
      </c>
      <c r="B3" s="50">
        <v>3203</v>
      </c>
      <c r="C3" s="50">
        <f>B3*E3/100</f>
        <v>12.812000000000001</v>
      </c>
      <c r="D3" s="50">
        <f>SUM(B3,-C3)</f>
        <v>3190.1880000000001</v>
      </c>
      <c r="E3" s="164">
        <v>0.4</v>
      </c>
    </row>
    <row r="4" spans="1:5" x14ac:dyDescent="0.2">
      <c r="A4" s="163">
        <v>26</v>
      </c>
      <c r="B4" s="50">
        <v>3909</v>
      </c>
      <c r="C4" s="50">
        <f t="shared" ref="C4:C20" si="0">B4*E4/100</f>
        <v>39.090000000000003</v>
      </c>
      <c r="D4" s="50">
        <f t="shared" ref="D4:D20" si="1">SUM(B4,-C4)</f>
        <v>3869.91</v>
      </c>
      <c r="E4" s="164">
        <v>1</v>
      </c>
    </row>
    <row r="5" spans="1:5" x14ac:dyDescent="0.2">
      <c r="A5" s="163">
        <v>27</v>
      </c>
      <c r="B5" s="50">
        <v>5470</v>
      </c>
      <c r="C5" s="50">
        <f t="shared" si="0"/>
        <v>71.11</v>
      </c>
      <c r="D5" s="50">
        <f t="shared" si="1"/>
        <v>5398.89</v>
      </c>
      <c r="E5" s="164">
        <v>1.3</v>
      </c>
    </row>
    <row r="6" spans="1:5" x14ac:dyDescent="0.2">
      <c r="A6" s="163">
        <v>28</v>
      </c>
      <c r="B6" s="50">
        <v>3588</v>
      </c>
      <c r="C6" s="50">
        <f t="shared" si="0"/>
        <v>64.584000000000003</v>
      </c>
      <c r="D6" s="50">
        <f t="shared" si="1"/>
        <v>3523.4160000000002</v>
      </c>
      <c r="E6" s="164">
        <v>1.8</v>
      </c>
    </row>
    <row r="7" spans="1:5" x14ac:dyDescent="0.2">
      <c r="A7" s="163">
        <v>29</v>
      </c>
      <c r="B7" s="50">
        <v>2870</v>
      </c>
      <c r="C7" s="50">
        <f t="shared" si="0"/>
        <v>83.23</v>
      </c>
      <c r="D7" s="50">
        <f t="shared" si="1"/>
        <v>2786.77</v>
      </c>
      <c r="E7" s="164">
        <v>2.9</v>
      </c>
    </row>
    <row r="8" spans="1:5" x14ac:dyDescent="0.2">
      <c r="A8" s="163">
        <v>30</v>
      </c>
      <c r="B8" s="50">
        <v>2383</v>
      </c>
      <c r="C8" s="50">
        <f t="shared" si="0"/>
        <v>88.171000000000006</v>
      </c>
      <c r="D8" s="50">
        <f t="shared" si="1"/>
        <v>2294.8290000000002</v>
      </c>
      <c r="E8" s="164">
        <v>3.7</v>
      </c>
    </row>
    <row r="9" spans="1:5" x14ac:dyDescent="0.2">
      <c r="A9" s="163">
        <v>31</v>
      </c>
      <c r="B9" s="50">
        <v>2173</v>
      </c>
      <c r="C9" s="50">
        <f t="shared" si="0"/>
        <v>99.957999999999998</v>
      </c>
      <c r="D9" s="50">
        <f t="shared" si="1"/>
        <v>2073.0419999999999</v>
      </c>
      <c r="E9" s="164">
        <v>4.5999999999999996</v>
      </c>
    </row>
    <row r="10" spans="1:5" x14ac:dyDescent="0.2">
      <c r="A10" s="163">
        <v>32</v>
      </c>
      <c r="B10" s="50">
        <v>2503</v>
      </c>
      <c r="C10" s="50">
        <f t="shared" si="0"/>
        <v>90.108000000000004</v>
      </c>
      <c r="D10" s="50">
        <f t="shared" si="1"/>
        <v>2412.8919999999998</v>
      </c>
      <c r="E10" s="164">
        <v>3.6</v>
      </c>
    </row>
    <row r="11" spans="1:5" x14ac:dyDescent="0.2">
      <c r="A11" s="163">
        <v>33</v>
      </c>
      <c r="B11" s="50">
        <v>2958</v>
      </c>
      <c r="C11" s="50">
        <f t="shared" si="0"/>
        <v>141.98400000000001</v>
      </c>
      <c r="D11" s="50">
        <f t="shared" si="1"/>
        <v>2816.0160000000001</v>
      </c>
      <c r="E11" s="164">
        <v>4.8</v>
      </c>
    </row>
    <row r="12" spans="1:5" x14ac:dyDescent="0.2">
      <c r="A12" s="163">
        <v>34</v>
      </c>
      <c r="B12" s="50">
        <v>4139</v>
      </c>
      <c r="C12" s="50">
        <f t="shared" si="0"/>
        <v>161.42099999999999</v>
      </c>
      <c r="D12" s="50">
        <f t="shared" si="1"/>
        <v>3977.5790000000002</v>
      </c>
      <c r="E12" s="164">
        <v>3.9</v>
      </c>
    </row>
    <row r="13" spans="1:5" x14ac:dyDescent="0.2">
      <c r="A13" s="163">
        <v>35</v>
      </c>
      <c r="B13" s="50">
        <v>5603</v>
      </c>
      <c r="C13" s="50">
        <f t="shared" si="0"/>
        <v>162.48699999999999</v>
      </c>
      <c r="D13" s="50">
        <f t="shared" si="1"/>
        <v>5440.5129999999999</v>
      </c>
      <c r="E13" s="164">
        <v>2.9</v>
      </c>
    </row>
    <row r="14" spans="1:5" x14ac:dyDescent="0.2">
      <c r="A14" s="163">
        <v>36</v>
      </c>
      <c r="B14" s="50">
        <v>6481</v>
      </c>
      <c r="C14" s="50">
        <f t="shared" si="0"/>
        <v>142.58199999999999</v>
      </c>
      <c r="D14" s="50">
        <f t="shared" si="1"/>
        <v>6338.4179999999997</v>
      </c>
      <c r="E14" s="164">
        <v>2.2000000000000002</v>
      </c>
    </row>
    <row r="15" spans="1:5" x14ac:dyDescent="0.2">
      <c r="A15" s="163">
        <v>37</v>
      </c>
      <c r="B15" s="50">
        <v>5975</v>
      </c>
      <c r="C15" s="50">
        <f t="shared" si="0"/>
        <v>149.375</v>
      </c>
      <c r="D15" s="50">
        <f t="shared" si="1"/>
        <v>5825.625</v>
      </c>
      <c r="E15" s="164">
        <v>2.5</v>
      </c>
    </row>
    <row r="16" spans="1:5" x14ac:dyDescent="0.2">
      <c r="A16" s="163">
        <v>38</v>
      </c>
      <c r="B16" s="50">
        <v>5482</v>
      </c>
      <c r="C16" s="50">
        <f t="shared" si="0"/>
        <v>164.46</v>
      </c>
      <c r="D16" s="50">
        <f t="shared" si="1"/>
        <v>5317.54</v>
      </c>
      <c r="E16" s="164">
        <v>3</v>
      </c>
    </row>
    <row r="17" spans="1:5" x14ac:dyDescent="0.2">
      <c r="A17" s="163">
        <v>39</v>
      </c>
      <c r="B17" s="50">
        <v>4478</v>
      </c>
      <c r="C17" s="50">
        <f t="shared" si="0"/>
        <v>89.56</v>
      </c>
      <c r="D17" s="50">
        <f t="shared" si="1"/>
        <v>4388.4399999999996</v>
      </c>
      <c r="E17" s="164">
        <v>2</v>
      </c>
    </row>
    <row r="18" spans="1:5" x14ac:dyDescent="0.2">
      <c r="A18" s="163">
        <v>40</v>
      </c>
      <c r="B18" s="50">
        <v>3788</v>
      </c>
      <c r="C18" s="50">
        <f t="shared" si="0"/>
        <v>109.85199999999999</v>
      </c>
      <c r="D18" s="50">
        <f t="shared" si="1"/>
        <v>3678.1480000000001</v>
      </c>
      <c r="E18" s="164">
        <v>2.9</v>
      </c>
    </row>
    <row r="19" spans="1:5" x14ac:dyDescent="0.2">
      <c r="A19" s="163">
        <v>41</v>
      </c>
      <c r="B19" s="50">
        <v>4961</v>
      </c>
      <c r="C19" s="50">
        <f t="shared" si="0"/>
        <v>357.19200000000006</v>
      </c>
      <c r="D19" s="50">
        <f t="shared" si="1"/>
        <v>4603.808</v>
      </c>
      <c r="E19" s="164">
        <v>7.2</v>
      </c>
    </row>
    <row r="20" spans="1:5" x14ac:dyDescent="0.2">
      <c r="A20" s="165">
        <v>42</v>
      </c>
      <c r="B20" s="135">
        <v>7199</v>
      </c>
      <c r="C20" s="135">
        <f t="shared" si="0"/>
        <v>842.2829999999999</v>
      </c>
      <c r="D20" s="135">
        <f t="shared" si="1"/>
        <v>6356.7170000000006</v>
      </c>
      <c r="E20" s="166">
        <v>11.7</v>
      </c>
    </row>
    <row r="21" spans="1:5" x14ac:dyDescent="0.2">
      <c r="A21" s="165">
        <v>43</v>
      </c>
      <c r="B21" s="135">
        <v>10539</v>
      </c>
      <c r="C21" s="135">
        <f>B21*E21/100</f>
        <v>1717.8570000000002</v>
      </c>
      <c r="D21" s="135">
        <f>SUM(B21,-C21)</f>
        <v>8821.143</v>
      </c>
      <c r="E21" s="166">
        <v>16.3</v>
      </c>
    </row>
    <row r="22" spans="1:5" x14ac:dyDescent="0.2">
      <c r="A22" s="165">
        <v>44</v>
      </c>
      <c r="B22" s="135">
        <v>13709</v>
      </c>
      <c r="C22" s="135">
        <f>B22*E22/100</f>
        <v>2700.6729999999998</v>
      </c>
      <c r="D22" s="135">
        <f>SUM(B22,-C22)</f>
        <v>11008.327000000001</v>
      </c>
      <c r="E22" s="166">
        <v>19.7</v>
      </c>
    </row>
    <row r="23" spans="1:5" x14ac:dyDescent="0.2">
      <c r="A23" s="163">
        <v>45</v>
      </c>
      <c r="B23" s="50">
        <v>13326</v>
      </c>
      <c r="C23" s="50">
        <f>B23*E23/100</f>
        <v>2638.5479999999998</v>
      </c>
      <c r="D23" s="50">
        <f>SUM(B23,-C23)</f>
        <v>10687.452000000001</v>
      </c>
      <c r="E23" s="164">
        <v>19.8</v>
      </c>
    </row>
    <row r="24" spans="1:5" x14ac:dyDescent="0.2">
      <c r="A24" s="167">
        <v>46</v>
      </c>
      <c r="B24" s="159">
        <v>11250</v>
      </c>
      <c r="C24" s="159">
        <f>B24*E24/100</f>
        <v>2148.7500000000005</v>
      </c>
      <c r="D24" s="159">
        <f>SUM(B24,-C24)</f>
        <v>9101.25</v>
      </c>
      <c r="E24" s="168">
        <v>19.100000000000001</v>
      </c>
    </row>
    <row r="25" spans="1:5" ht="15" thickBot="1" x14ac:dyDescent="0.25">
      <c r="A25" s="169">
        <v>47</v>
      </c>
      <c r="B25" s="160">
        <v>11197</v>
      </c>
      <c r="C25" s="160">
        <f>B25*E25/100</f>
        <v>2284.1880000000001</v>
      </c>
      <c r="D25" s="160">
        <f>SUM(B25,-C25)</f>
        <v>8912.8119999999999</v>
      </c>
      <c r="E25" s="170">
        <v>20.399999999999999</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O17" sqref="O17"/>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186" t="s">
        <v>179</v>
      </c>
      <c r="B1" s="186"/>
      <c r="C1" s="186"/>
      <c r="D1" s="186"/>
      <c r="E1" s="186" t="s">
        <v>170</v>
      </c>
      <c r="F1" s="186"/>
      <c r="G1" s="186"/>
      <c r="H1" s="186"/>
      <c r="I1" s="186"/>
      <c r="J1" s="186"/>
      <c r="K1" s="186"/>
      <c r="L1" s="186"/>
    </row>
    <row r="2" spans="1:12" x14ac:dyDescent="0.2">
      <c r="A2" s="186"/>
      <c r="B2" s="186"/>
      <c r="C2" s="186"/>
      <c r="D2" s="186"/>
      <c r="E2" s="186"/>
      <c r="F2" s="186"/>
      <c r="G2" s="186"/>
      <c r="H2" s="186"/>
      <c r="I2" s="186"/>
      <c r="J2" s="186"/>
      <c r="K2" s="186"/>
      <c r="L2" s="186"/>
    </row>
    <row r="3" spans="1:12" ht="14.1" customHeight="1" x14ac:dyDescent="0.25">
      <c r="A3" s="157" t="s">
        <v>164</v>
      </c>
      <c r="B3" s="158" t="s">
        <v>172</v>
      </c>
      <c r="C3" s="144" t="s">
        <v>166</v>
      </c>
      <c r="D3" s="158" t="s">
        <v>172</v>
      </c>
      <c r="E3" s="187" t="s">
        <v>167</v>
      </c>
      <c r="F3" s="187"/>
      <c r="G3" s="187"/>
      <c r="H3" s="187"/>
      <c r="I3" s="187" t="s">
        <v>168</v>
      </c>
      <c r="J3" s="187"/>
      <c r="K3" s="187"/>
      <c r="L3" s="187"/>
    </row>
    <row r="4" spans="1:12" ht="14.1" customHeight="1" x14ac:dyDescent="0.2">
      <c r="A4" s="195" t="s">
        <v>181</v>
      </c>
      <c r="B4" s="195">
        <v>1</v>
      </c>
      <c r="C4" s="195" t="s">
        <v>167</v>
      </c>
      <c r="D4" s="195">
        <v>75</v>
      </c>
      <c r="E4" s="197" t="s">
        <v>171</v>
      </c>
      <c r="F4" s="197"/>
      <c r="G4" s="197" t="s">
        <v>172</v>
      </c>
      <c r="H4" s="197"/>
      <c r="I4" s="197" t="s">
        <v>171</v>
      </c>
      <c r="J4" s="197"/>
      <c r="K4" s="197" t="s">
        <v>172</v>
      </c>
      <c r="L4" s="197"/>
    </row>
    <row r="5" spans="1:12" ht="14.25" customHeight="1" x14ac:dyDescent="0.2">
      <c r="A5" s="195"/>
      <c r="B5" s="195"/>
      <c r="C5" s="195"/>
      <c r="D5" s="195"/>
      <c r="E5" s="197"/>
      <c r="F5" s="197"/>
      <c r="G5" s="197"/>
      <c r="H5" s="197"/>
      <c r="I5" s="197"/>
      <c r="J5" s="197"/>
      <c r="K5" s="197"/>
      <c r="L5" s="197"/>
    </row>
    <row r="6" spans="1:12" x14ac:dyDescent="0.2">
      <c r="A6" s="195" t="s">
        <v>182</v>
      </c>
      <c r="B6" s="195">
        <v>9</v>
      </c>
      <c r="C6" s="195" t="s">
        <v>168</v>
      </c>
      <c r="D6" s="195">
        <v>59</v>
      </c>
      <c r="E6" s="196">
        <v>0</v>
      </c>
      <c r="F6" s="196"/>
      <c r="G6" s="196">
        <v>3</v>
      </c>
      <c r="H6" s="196"/>
      <c r="I6" s="196">
        <v>0</v>
      </c>
      <c r="J6" s="196"/>
      <c r="K6" s="191">
        <v>1</v>
      </c>
      <c r="L6" s="192"/>
    </row>
    <row r="7" spans="1:12" x14ac:dyDescent="0.2">
      <c r="A7" s="195"/>
      <c r="B7" s="195"/>
      <c r="C7" s="195"/>
      <c r="D7" s="195"/>
      <c r="E7" s="196"/>
      <c r="F7" s="196"/>
      <c r="G7" s="196"/>
      <c r="H7" s="196"/>
      <c r="I7" s="196"/>
      <c r="J7" s="196"/>
      <c r="K7" s="193"/>
      <c r="L7" s="194"/>
    </row>
    <row r="8" spans="1:12" x14ac:dyDescent="0.2">
      <c r="A8" s="195" t="s">
        <v>183</v>
      </c>
      <c r="B8" s="195">
        <v>32</v>
      </c>
      <c r="C8" s="195" t="s">
        <v>169</v>
      </c>
      <c r="D8" s="195">
        <v>3</v>
      </c>
      <c r="E8" s="196">
        <v>1</v>
      </c>
      <c r="F8" s="196"/>
      <c r="G8" s="196">
        <v>19</v>
      </c>
      <c r="H8" s="196"/>
      <c r="I8" s="196">
        <v>1</v>
      </c>
      <c r="J8" s="196"/>
      <c r="K8" s="191">
        <v>15</v>
      </c>
      <c r="L8" s="192"/>
    </row>
    <row r="9" spans="1:12" x14ac:dyDescent="0.2">
      <c r="A9" s="195"/>
      <c r="B9" s="195"/>
      <c r="C9" s="195"/>
      <c r="D9" s="195"/>
      <c r="E9" s="196"/>
      <c r="F9" s="196"/>
      <c r="G9" s="196"/>
      <c r="H9" s="196"/>
      <c r="I9" s="196"/>
      <c r="J9" s="196"/>
      <c r="K9" s="193"/>
      <c r="L9" s="194"/>
    </row>
    <row r="10" spans="1:12" x14ac:dyDescent="0.2">
      <c r="A10" s="195" t="s">
        <v>184</v>
      </c>
      <c r="B10" s="195">
        <v>57</v>
      </c>
      <c r="C10" s="196" t="s">
        <v>178</v>
      </c>
      <c r="D10" s="195">
        <v>5</v>
      </c>
      <c r="E10" s="196">
        <v>2</v>
      </c>
      <c r="F10" s="196"/>
      <c r="G10" s="196">
        <v>12</v>
      </c>
      <c r="H10" s="196"/>
      <c r="I10" s="196">
        <v>2</v>
      </c>
      <c r="J10" s="196"/>
      <c r="K10" s="191">
        <v>21</v>
      </c>
      <c r="L10" s="192"/>
    </row>
    <row r="11" spans="1:12" x14ac:dyDescent="0.2">
      <c r="A11" s="195"/>
      <c r="B11" s="195"/>
      <c r="C11" s="196"/>
      <c r="D11" s="195"/>
      <c r="E11" s="196"/>
      <c r="F11" s="196"/>
      <c r="G11" s="196"/>
      <c r="H11" s="196"/>
      <c r="I11" s="196"/>
      <c r="J11" s="196"/>
      <c r="K11" s="193"/>
      <c r="L11" s="194"/>
    </row>
    <row r="12" spans="1:12" x14ac:dyDescent="0.2">
      <c r="A12" s="198" t="s">
        <v>185</v>
      </c>
      <c r="B12" s="198">
        <v>43</v>
      </c>
      <c r="C12" s="207"/>
      <c r="D12" s="188"/>
      <c r="E12" s="191">
        <v>3</v>
      </c>
      <c r="F12" s="192"/>
      <c r="G12" s="191">
        <v>24</v>
      </c>
      <c r="H12" s="192"/>
      <c r="I12" s="191">
        <v>3</v>
      </c>
      <c r="J12" s="192"/>
      <c r="K12" s="191">
        <v>17</v>
      </c>
      <c r="L12" s="192"/>
    </row>
    <row r="13" spans="1:12" x14ac:dyDescent="0.2">
      <c r="A13" s="206"/>
      <c r="B13" s="206"/>
      <c r="C13" s="208"/>
      <c r="D13" s="189"/>
      <c r="E13" s="193"/>
      <c r="F13" s="194"/>
      <c r="G13" s="193"/>
      <c r="H13" s="194"/>
      <c r="I13" s="193"/>
      <c r="J13" s="194"/>
      <c r="K13" s="193"/>
      <c r="L13" s="194"/>
    </row>
    <row r="14" spans="1:12" x14ac:dyDescent="0.2">
      <c r="A14" s="198" t="s">
        <v>165</v>
      </c>
      <c r="B14" s="201">
        <v>84</v>
      </c>
      <c r="C14" s="208"/>
      <c r="D14" s="189"/>
      <c r="E14" s="191">
        <v>4</v>
      </c>
      <c r="F14" s="192"/>
      <c r="G14" s="191">
        <v>11</v>
      </c>
      <c r="H14" s="192"/>
      <c r="I14" s="191">
        <v>4</v>
      </c>
      <c r="J14" s="192"/>
      <c r="K14" s="191">
        <v>4</v>
      </c>
      <c r="L14" s="192"/>
    </row>
    <row r="15" spans="1:12" x14ac:dyDescent="0.2">
      <c r="A15" s="199"/>
      <c r="B15" s="202"/>
      <c r="C15" s="208"/>
      <c r="D15" s="189"/>
      <c r="E15" s="193"/>
      <c r="F15" s="194"/>
      <c r="G15" s="193"/>
      <c r="H15" s="194"/>
      <c r="I15" s="193"/>
      <c r="J15" s="194"/>
      <c r="K15" s="193"/>
      <c r="L15" s="194"/>
    </row>
    <row r="16" spans="1:12" x14ac:dyDescent="0.2">
      <c r="A16" s="199"/>
      <c r="B16" s="202"/>
      <c r="C16" s="208"/>
      <c r="D16" s="189"/>
      <c r="E16" s="191" t="s">
        <v>180</v>
      </c>
      <c r="F16" s="192"/>
      <c r="G16" s="191">
        <v>6</v>
      </c>
      <c r="H16" s="192"/>
      <c r="I16" s="191" t="s">
        <v>180</v>
      </c>
      <c r="J16" s="192"/>
      <c r="K16" s="191">
        <v>1</v>
      </c>
      <c r="L16" s="192"/>
    </row>
    <row r="17" spans="1:12" ht="15" thickBot="1" x14ac:dyDescent="0.25">
      <c r="A17" s="200"/>
      <c r="B17" s="203"/>
      <c r="C17" s="209"/>
      <c r="D17" s="190"/>
      <c r="E17" s="204"/>
      <c r="F17" s="205"/>
      <c r="G17" s="204"/>
      <c r="H17" s="205"/>
      <c r="I17" s="204"/>
      <c r="J17" s="205"/>
      <c r="K17" s="204"/>
      <c r="L17" s="205"/>
    </row>
    <row r="18" spans="1:12" x14ac:dyDescent="0.2">
      <c r="A18" s="210" t="s">
        <v>186</v>
      </c>
      <c r="B18" s="212">
        <f>SUM(B4:B13)</f>
        <v>142</v>
      </c>
      <c r="C18" s="214">
        <f>SUM(D4:D11)</f>
        <v>142</v>
      </c>
      <c r="D18" s="215"/>
      <c r="E18" s="214">
        <f>SUM(G6:H17)</f>
        <v>75</v>
      </c>
      <c r="F18" s="218"/>
      <c r="G18" s="218"/>
      <c r="H18" s="215"/>
      <c r="I18" s="214">
        <f>SUM(K6:L17)</f>
        <v>59</v>
      </c>
      <c r="J18" s="218"/>
      <c r="K18" s="218"/>
      <c r="L18" s="215"/>
    </row>
    <row r="19" spans="1:12" x14ac:dyDescent="0.2">
      <c r="A19" s="211"/>
      <c r="B19" s="213"/>
      <c r="C19" s="216"/>
      <c r="D19" s="217"/>
      <c r="E19" s="216"/>
      <c r="F19" s="219"/>
      <c r="G19" s="219"/>
      <c r="H19" s="217"/>
      <c r="I19" s="216"/>
      <c r="J19" s="219"/>
      <c r="K19" s="219"/>
      <c r="L19" s="217"/>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0"/>
  <sheetViews>
    <sheetView zoomScale="110" zoomScaleNormal="110" workbookViewId="0">
      <pane ySplit="3" topLeftCell="A193" activePane="bottomLeft" state="frozen"/>
      <selection pane="bottomLeft" activeCell="E203" sqref="E203:G203"/>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20" t="s">
        <v>5</v>
      </c>
      <c r="C1" s="220"/>
      <c r="D1" s="220"/>
      <c r="E1" s="220"/>
      <c r="F1" s="220"/>
      <c r="G1" s="221"/>
    </row>
    <row r="2" spans="1:7" x14ac:dyDescent="0.2">
      <c r="A2" s="52"/>
      <c r="B2" s="222" t="s">
        <v>8</v>
      </c>
      <c r="C2" s="222"/>
      <c r="D2" s="222"/>
      <c r="E2" s="222" t="s">
        <v>9</v>
      </c>
      <c r="F2" s="222"/>
      <c r="G2" s="223"/>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3"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72">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c r="C204" s="61"/>
      <c r="D204" s="136"/>
      <c r="E204" s="61"/>
      <c r="F204" s="61"/>
      <c r="G204" s="62"/>
    </row>
    <row r="205" spans="1:7" x14ac:dyDescent="0.2">
      <c r="A205" s="58">
        <v>44167</v>
      </c>
      <c r="B205" s="61"/>
      <c r="C205" s="61"/>
      <c r="D205" s="136"/>
      <c r="E205" s="61"/>
      <c r="F205" s="61"/>
      <c r="G205" s="62"/>
    </row>
    <row r="206" spans="1:7" x14ac:dyDescent="0.2">
      <c r="A206" s="58">
        <v>44168</v>
      </c>
      <c r="B206" s="61"/>
      <c r="C206" s="61"/>
      <c r="D206" s="136"/>
      <c r="E206" s="61"/>
      <c r="F206" s="61"/>
      <c r="G206" s="62"/>
    </row>
    <row r="207" spans="1:7" x14ac:dyDescent="0.2">
      <c r="A207" s="58">
        <v>44169</v>
      </c>
      <c r="B207" s="61"/>
      <c r="C207" s="61"/>
      <c r="D207" s="136"/>
      <c r="E207" s="61"/>
      <c r="F207" s="61"/>
      <c r="G207" s="62"/>
    </row>
    <row r="208" spans="1:7" x14ac:dyDescent="0.2">
      <c r="A208" s="58">
        <v>44170</v>
      </c>
      <c r="B208" s="61"/>
      <c r="C208" s="61"/>
      <c r="D208" s="136"/>
      <c r="E208" s="61"/>
      <c r="F208" s="61"/>
      <c r="G208" s="62"/>
    </row>
    <row r="209" spans="1:7" x14ac:dyDescent="0.2">
      <c r="A209" s="58">
        <v>44171</v>
      </c>
      <c r="B209" s="61"/>
      <c r="C209" s="61"/>
      <c r="D209" s="136"/>
      <c r="E209" s="61"/>
      <c r="F209" s="61"/>
      <c r="G209" s="62"/>
    </row>
    <row r="210" spans="1:7" x14ac:dyDescent="0.2">
      <c r="A210" s="154"/>
      <c r="B210" s="61"/>
      <c r="C210" s="61"/>
      <c r="D210" s="136"/>
      <c r="E210" s="61"/>
      <c r="F210" s="61"/>
      <c r="G210" s="62"/>
    </row>
    <row r="211" spans="1:7" ht="15" thickBot="1" x14ac:dyDescent="0.25">
      <c r="A211" s="63" t="s">
        <v>87</v>
      </c>
      <c r="B211" s="64">
        <f>MAX(D4:D211)</f>
        <v>14211</v>
      </c>
      <c r="C211" s="64"/>
      <c r="D211" s="64"/>
      <c r="E211" s="64">
        <f>MAX(G4:G189)</f>
        <v>4470</v>
      </c>
      <c r="F211" s="64"/>
      <c r="G211" s="65"/>
    </row>
    <row r="212" spans="1:7" ht="15" thickTop="1" x14ac:dyDescent="0.2">
      <c r="B212" s="44"/>
      <c r="C212" s="44"/>
      <c r="D212" s="44"/>
      <c r="E212" s="44"/>
      <c r="F212" s="44"/>
      <c r="G212" s="44"/>
    </row>
    <row r="213" spans="1:7" x14ac:dyDescent="0.2">
      <c r="B213" s="44"/>
      <c r="C213" s="44"/>
      <c r="D213" s="44"/>
      <c r="E213" s="44"/>
      <c r="F213" s="44"/>
      <c r="G213" s="44"/>
    </row>
    <row r="214" spans="1:7" x14ac:dyDescent="0.2">
      <c r="B214" s="44"/>
      <c r="C214" s="44"/>
      <c r="D214" s="44"/>
      <c r="E214" s="44"/>
      <c r="F214" s="44"/>
      <c r="G214" s="44"/>
    </row>
    <row r="215" spans="1:7" x14ac:dyDescent="0.2">
      <c r="B215" s="44"/>
      <c r="C215" s="44"/>
      <c r="D215" s="44"/>
      <c r="E215" s="44"/>
      <c r="F215" s="44"/>
      <c r="G215" s="44"/>
    </row>
    <row r="216" spans="1:7" x14ac:dyDescent="0.2">
      <c r="B216" s="44"/>
      <c r="C216" s="44"/>
      <c r="D216" s="44"/>
      <c r="E216" s="44"/>
      <c r="F216" s="44"/>
      <c r="G216" s="44"/>
    </row>
    <row r="217" spans="1:7" x14ac:dyDescent="0.2">
      <c r="B217" s="44"/>
      <c r="C217" s="44"/>
      <c r="D217" s="44"/>
      <c r="E217" s="44"/>
      <c r="F217" s="44"/>
      <c r="G217" s="44"/>
    </row>
    <row r="218" spans="1:7" x14ac:dyDescent="0.2">
      <c r="B218" s="44"/>
      <c r="C218" s="44"/>
      <c r="D218" s="44"/>
      <c r="E218" s="44"/>
      <c r="F218" s="44"/>
      <c r="G218" s="44"/>
    </row>
    <row r="219" spans="1:7"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1"/>
  <sheetViews>
    <sheetView tabSelected="1" zoomScale="110" zoomScaleNormal="110" zoomScaleSheetLayoutView="100" workbookViewId="0">
      <pane xSplit="1" ySplit="2" topLeftCell="J183" activePane="bottomRight" state="frozen"/>
      <selection pane="topRight" activeCell="B1" sqref="B1"/>
      <selection pane="bottomLeft" activeCell="A3" sqref="A3"/>
      <selection pane="bottomRight" activeCell="X200" sqref="X200"/>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32" t="s">
        <v>10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row>
    <row r="2" spans="1:29" x14ac:dyDescent="0.2">
      <c r="A2" s="67"/>
      <c r="B2" s="227" t="s">
        <v>11</v>
      </c>
      <c r="C2" s="227"/>
      <c r="D2" s="227" t="s">
        <v>12</v>
      </c>
      <c r="E2" s="227"/>
      <c r="F2" s="227" t="s">
        <v>16</v>
      </c>
      <c r="G2" s="227"/>
      <c r="H2" s="227" t="s">
        <v>52</v>
      </c>
      <c r="I2" s="227"/>
      <c r="J2" s="227" t="s">
        <v>53</v>
      </c>
      <c r="K2" s="227"/>
      <c r="L2" s="227" t="s">
        <v>13</v>
      </c>
      <c r="M2" s="227"/>
      <c r="N2" s="227" t="s">
        <v>15</v>
      </c>
      <c r="O2" s="227"/>
      <c r="P2" s="227" t="s">
        <v>17</v>
      </c>
      <c r="Q2" s="227"/>
      <c r="R2" s="227" t="s">
        <v>20</v>
      </c>
      <c r="S2" s="227"/>
      <c r="T2" s="227" t="s">
        <v>14</v>
      </c>
      <c r="U2" s="227"/>
      <c r="V2" s="227" t="s">
        <v>18</v>
      </c>
      <c r="W2" s="227"/>
      <c r="X2" s="227" t="s">
        <v>19</v>
      </c>
      <c r="Y2" s="227"/>
      <c r="Z2" s="227" t="s">
        <v>74</v>
      </c>
      <c r="AA2" s="227"/>
      <c r="AB2" s="227" t="s">
        <v>131</v>
      </c>
      <c r="AC2" s="228"/>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3">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3">
        <f>Y200-Y199</f>
        <v>5</v>
      </c>
      <c r="Y200" s="73">
        <v>11</v>
      </c>
      <c r="Z200" s="71">
        <f>AA200-AA199</f>
        <v>2</v>
      </c>
      <c r="AA200" s="73">
        <v>6</v>
      </c>
      <c r="AB200" s="71">
        <f t="shared" si="77"/>
        <v>0</v>
      </c>
      <c r="AC200" s="74">
        <v>4</v>
      </c>
    </row>
    <row r="201" spans="1:29" x14ac:dyDescent="0.2">
      <c r="A201" s="72">
        <v>44163</v>
      </c>
      <c r="B201" s="173"/>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3"/>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4">
        <f>C203-C200</f>
        <v>382</v>
      </c>
      <c r="C203" s="73">
        <v>7596</v>
      </c>
      <c r="D203" s="174">
        <f>E203-E200</f>
        <v>275</v>
      </c>
      <c r="E203" s="73">
        <v>3984</v>
      </c>
      <c r="F203" s="174">
        <f>G203-G200</f>
        <v>0</v>
      </c>
      <c r="G203" s="73">
        <v>302</v>
      </c>
      <c r="H203" s="174">
        <f>I203-I200</f>
        <v>48</v>
      </c>
      <c r="I203" s="73">
        <v>956</v>
      </c>
      <c r="J203" s="174">
        <f>K203-K200</f>
        <v>0</v>
      </c>
      <c r="K203" s="73">
        <v>136</v>
      </c>
      <c r="L203" s="174">
        <f>M203-M200</f>
        <v>0</v>
      </c>
      <c r="M203" s="73">
        <v>604</v>
      </c>
      <c r="N203" s="174">
        <f>O203-O200</f>
        <v>0</v>
      </c>
      <c r="O203" s="73">
        <v>30</v>
      </c>
      <c r="P203" s="174">
        <f>Q203-Q200</f>
        <v>44</v>
      </c>
      <c r="Q203" s="73">
        <v>356</v>
      </c>
      <c r="R203" s="174">
        <f>S203-S200</f>
        <v>5</v>
      </c>
      <c r="S203" s="73">
        <v>201</v>
      </c>
      <c r="T203" s="174">
        <f>U203-U200</f>
        <v>0</v>
      </c>
      <c r="U203" s="73">
        <v>15</v>
      </c>
      <c r="V203" s="174">
        <f>W203-W200</f>
        <v>0</v>
      </c>
      <c r="W203" s="73">
        <v>10</v>
      </c>
      <c r="X203" s="174">
        <f>Y203-Y200</f>
        <v>0</v>
      </c>
      <c r="Y203" s="73">
        <v>11</v>
      </c>
      <c r="Z203" s="174">
        <f>AA203-AA200</f>
        <v>0</v>
      </c>
      <c r="AA203" s="73">
        <v>6</v>
      </c>
      <c r="AB203" s="174">
        <f>AC203-AC200</f>
        <v>0</v>
      </c>
      <c r="AC203" s="74">
        <v>4</v>
      </c>
    </row>
    <row r="204" spans="1:29" x14ac:dyDescent="0.2">
      <c r="A204" s="72">
        <v>44166</v>
      </c>
      <c r="B204" s="71"/>
      <c r="C204" s="73"/>
      <c r="D204" s="71"/>
      <c r="E204" s="73"/>
      <c r="F204" s="71"/>
      <c r="G204" s="73"/>
      <c r="H204" s="71"/>
      <c r="I204" s="73"/>
      <c r="J204" s="71"/>
      <c r="K204" s="73"/>
      <c r="L204" s="71"/>
      <c r="M204" s="73"/>
      <c r="N204" s="71"/>
      <c r="O204" s="73"/>
      <c r="P204" s="71"/>
      <c r="Q204" s="73"/>
      <c r="R204" s="71"/>
      <c r="S204" s="73"/>
      <c r="T204" s="71"/>
      <c r="U204" s="73"/>
      <c r="V204" s="71"/>
      <c r="W204" s="73"/>
      <c r="X204" s="71"/>
      <c r="Y204" s="73"/>
      <c r="Z204" s="71"/>
      <c r="AA204" s="73"/>
      <c r="AB204" s="71"/>
      <c r="AC204" s="74"/>
    </row>
    <row r="205" spans="1:29" x14ac:dyDescent="0.2">
      <c r="A205" s="72">
        <v>44167</v>
      </c>
      <c r="B205" s="71"/>
      <c r="C205" s="73"/>
      <c r="D205" s="71"/>
      <c r="E205" s="73"/>
      <c r="F205" s="71"/>
      <c r="G205" s="73"/>
      <c r="H205" s="71"/>
      <c r="I205" s="73"/>
      <c r="J205" s="71"/>
      <c r="K205" s="73"/>
      <c r="L205" s="71"/>
      <c r="M205" s="73"/>
      <c r="N205" s="71"/>
      <c r="O205" s="73"/>
      <c r="P205" s="71"/>
      <c r="Q205" s="73"/>
      <c r="R205" s="71"/>
      <c r="S205" s="73"/>
      <c r="T205" s="71"/>
      <c r="U205" s="73"/>
      <c r="V205" s="71"/>
      <c r="W205" s="73"/>
      <c r="X205" s="71"/>
      <c r="Y205" s="73"/>
      <c r="Z205" s="71"/>
      <c r="AA205" s="73"/>
      <c r="AB205" s="71"/>
      <c r="AC205" s="74"/>
    </row>
    <row r="206" spans="1:29" x14ac:dyDescent="0.2">
      <c r="A206" s="72">
        <v>44168</v>
      </c>
      <c r="B206" s="71"/>
      <c r="C206" s="73"/>
      <c r="D206" s="71"/>
      <c r="E206" s="73"/>
      <c r="F206" s="71"/>
      <c r="G206" s="73"/>
      <c r="H206" s="71"/>
      <c r="I206" s="73"/>
      <c r="J206" s="71"/>
      <c r="K206" s="73"/>
      <c r="L206" s="71"/>
      <c r="M206" s="73"/>
      <c r="N206" s="71"/>
      <c r="O206" s="73"/>
      <c r="P206" s="71"/>
      <c r="Q206" s="73"/>
      <c r="R206" s="71"/>
      <c r="S206" s="73"/>
      <c r="T206" s="71"/>
      <c r="U206" s="73"/>
      <c r="V206" s="71"/>
      <c r="W206" s="73"/>
      <c r="X206" s="71"/>
      <c r="Y206" s="73"/>
      <c r="Z206" s="71"/>
      <c r="AA206" s="73"/>
      <c r="AB206" s="71"/>
      <c r="AC206" s="74"/>
    </row>
    <row r="207" spans="1:29" x14ac:dyDescent="0.2">
      <c r="A207" s="72">
        <v>44169</v>
      </c>
      <c r="B207" s="71"/>
      <c r="C207" s="73"/>
      <c r="D207" s="71"/>
      <c r="E207" s="73"/>
      <c r="F207" s="71"/>
      <c r="G207" s="73"/>
      <c r="H207" s="71"/>
      <c r="I207" s="73"/>
      <c r="J207" s="71"/>
      <c r="K207" s="73"/>
      <c r="L207" s="71"/>
      <c r="M207" s="73"/>
      <c r="N207" s="71"/>
      <c r="O207" s="73"/>
      <c r="P207" s="71"/>
      <c r="Q207" s="73"/>
      <c r="R207" s="71"/>
      <c r="S207" s="73"/>
      <c r="T207" s="71"/>
      <c r="U207" s="73"/>
      <c r="V207" s="71"/>
      <c r="W207" s="73"/>
      <c r="X207" s="71"/>
      <c r="Y207" s="73"/>
      <c r="Z207" s="71"/>
      <c r="AA207" s="73"/>
      <c r="AB207" s="71"/>
      <c r="AC207" s="74"/>
    </row>
    <row r="208" spans="1:29" x14ac:dyDescent="0.2">
      <c r="A208" s="72">
        <v>44170</v>
      </c>
      <c r="B208" s="71"/>
      <c r="C208" s="73"/>
      <c r="D208" s="71"/>
      <c r="E208" s="73"/>
      <c r="F208" s="71"/>
      <c r="G208" s="73"/>
      <c r="H208" s="71"/>
      <c r="I208" s="73"/>
      <c r="J208" s="71"/>
      <c r="K208" s="73"/>
      <c r="L208" s="71"/>
      <c r="M208" s="73"/>
      <c r="N208" s="71"/>
      <c r="O208" s="73"/>
      <c r="P208" s="71"/>
      <c r="Q208" s="73"/>
      <c r="R208" s="71"/>
      <c r="S208" s="73"/>
      <c r="T208" s="71"/>
      <c r="U208" s="73"/>
      <c r="V208" s="71"/>
      <c r="W208" s="73"/>
      <c r="X208" s="71"/>
      <c r="Y208" s="73"/>
      <c r="Z208" s="71"/>
      <c r="AA208" s="73"/>
      <c r="AB208" s="71"/>
      <c r="AC208" s="74"/>
    </row>
    <row r="209" spans="1:29" x14ac:dyDescent="0.2">
      <c r="A209" s="72">
        <v>44171</v>
      </c>
      <c r="B209" s="71"/>
      <c r="C209" s="73"/>
      <c r="D209" s="71"/>
      <c r="E209" s="73"/>
      <c r="F209" s="71"/>
      <c r="G209" s="73"/>
      <c r="H209" s="71"/>
      <c r="I209" s="73"/>
      <c r="J209" s="71"/>
      <c r="K209" s="73"/>
      <c r="L209" s="71"/>
      <c r="M209" s="73"/>
      <c r="N209" s="71"/>
      <c r="O209" s="73"/>
      <c r="P209" s="71"/>
      <c r="Q209" s="73"/>
      <c r="R209" s="71"/>
      <c r="S209" s="73"/>
      <c r="T209" s="71"/>
      <c r="U209" s="73"/>
      <c r="V209" s="71"/>
      <c r="W209" s="73"/>
      <c r="X209" s="71"/>
      <c r="Y209" s="73"/>
      <c r="Z209" s="71"/>
      <c r="AA209" s="73"/>
      <c r="AB209" s="71"/>
      <c r="AC209" s="74"/>
    </row>
    <row r="210" spans="1:29" x14ac:dyDescent="0.2">
      <c r="A210" s="72"/>
      <c r="B210" s="71"/>
      <c r="C210" s="73"/>
      <c r="D210" s="71"/>
      <c r="E210" s="73"/>
      <c r="F210" s="71"/>
      <c r="G210" s="73"/>
      <c r="H210" s="71"/>
      <c r="I210" s="73"/>
      <c r="J210" s="71"/>
      <c r="K210" s="73"/>
      <c r="L210" s="71"/>
      <c r="M210" s="73"/>
      <c r="N210" s="71"/>
      <c r="O210" s="73"/>
      <c r="P210" s="71"/>
      <c r="Q210" s="73"/>
      <c r="R210" s="71"/>
      <c r="S210" s="73"/>
      <c r="T210" s="71"/>
      <c r="U210" s="73"/>
      <c r="V210" s="71"/>
      <c r="W210" s="73"/>
      <c r="X210" s="71"/>
      <c r="Y210" s="73"/>
      <c r="Z210" s="71"/>
      <c r="AA210" s="73"/>
      <c r="AB210" s="71"/>
      <c r="AC210" s="74"/>
    </row>
    <row r="211" spans="1:29" x14ac:dyDescent="0.2">
      <c r="A211" s="67"/>
      <c r="B211" s="225" t="s">
        <v>11</v>
      </c>
      <c r="C211" s="226"/>
      <c r="D211" s="225" t="s">
        <v>12</v>
      </c>
      <c r="E211" s="226"/>
      <c r="F211" s="225" t="s">
        <v>16</v>
      </c>
      <c r="G211" s="226"/>
      <c r="H211" s="225" t="s">
        <v>52</v>
      </c>
      <c r="I211" s="226"/>
      <c r="J211" s="225" t="s">
        <v>53</v>
      </c>
      <c r="K211" s="226"/>
      <c r="L211" s="225" t="s">
        <v>13</v>
      </c>
      <c r="M211" s="226"/>
      <c r="N211" s="225" t="s">
        <v>15</v>
      </c>
      <c r="O211" s="226"/>
      <c r="P211" s="225" t="s">
        <v>17</v>
      </c>
      <c r="Q211" s="226"/>
      <c r="R211" s="225" t="s">
        <v>20</v>
      </c>
      <c r="S211" s="226"/>
      <c r="T211" s="225" t="s">
        <v>14</v>
      </c>
      <c r="U211" s="226"/>
      <c r="V211" s="225" t="s">
        <v>18</v>
      </c>
      <c r="W211" s="226"/>
      <c r="X211" s="225" t="s">
        <v>19</v>
      </c>
      <c r="Y211" s="226"/>
      <c r="Z211" s="225" t="s">
        <v>74</v>
      </c>
      <c r="AA211" s="226"/>
      <c r="AB211" s="225" t="s">
        <v>132</v>
      </c>
      <c r="AC211" s="229"/>
    </row>
    <row r="212" spans="1:29" ht="15" thickBot="1" x14ac:dyDescent="0.25">
      <c r="A212" s="76" t="s">
        <v>87</v>
      </c>
      <c r="B212" s="224">
        <f>SUM(B4:B211)</f>
        <v>7596</v>
      </c>
      <c r="C212" s="224"/>
      <c r="D212" s="224">
        <f t="shared" ref="D212" si="78">SUM(D4:D211)</f>
        <v>3984</v>
      </c>
      <c r="E212" s="224"/>
      <c r="F212" s="224">
        <f t="shared" ref="F212" si="79">SUM(F4:F211)</f>
        <v>302</v>
      </c>
      <c r="G212" s="224"/>
      <c r="H212" s="224">
        <f t="shared" ref="H212" si="80">SUM(H4:H211)</f>
        <v>956</v>
      </c>
      <c r="I212" s="224"/>
      <c r="J212" s="224">
        <f t="shared" ref="J212" si="81">SUM(J4:J211)</f>
        <v>136</v>
      </c>
      <c r="K212" s="224"/>
      <c r="L212" s="224">
        <f t="shared" ref="L212" si="82">SUM(L4:L211)</f>
        <v>604</v>
      </c>
      <c r="M212" s="224"/>
      <c r="N212" s="224">
        <f t="shared" ref="N212" si="83">SUM(N4:N211)</f>
        <v>30</v>
      </c>
      <c r="O212" s="224"/>
      <c r="P212" s="224">
        <f t="shared" ref="P212" si="84">SUM(P4:P211)</f>
        <v>356</v>
      </c>
      <c r="Q212" s="224"/>
      <c r="R212" s="224">
        <f t="shared" ref="R212" si="85">SUM(R4:R211)</f>
        <v>201</v>
      </c>
      <c r="S212" s="224"/>
      <c r="T212" s="224">
        <f t="shared" ref="T212" si="86">SUM(T4:T211)</f>
        <v>15</v>
      </c>
      <c r="U212" s="224"/>
      <c r="V212" s="224">
        <f t="shared" ref="V212" si="87">SUM(V4:V211)</f>
        <v>10</v>
      </c>
      <c r="W212" s="224"/>
      <c r="X212" s="224">
        <f t="shared" ref="X212" si="88">SUM(X4:X211)</f>
        <v>11</v>
      </c>
      <c r="Y212" s="224"/>
      <c r="Z212" s="224">
        <f t="shared" ref="Z212" si="89">SUM(Z4:Z211)</f>
        <v>6</v>
      </c>
      <c r="AA212" s="224"/>
      <c r="AB212" s="230">
        <f t="shared" ref="AB212" si="90">SUM(AB4:AB211)</f>
        <v>4</v>
      </c>
      <c r="AC212" s="231"/>
    </row>
    <row r="213" spans="1:29" ht="15" thickTop="1" x14ac:dyDescent="0.2">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t="s">
        <v>91</v>
      </c>
      <c r="AC213" s="44">
        <f>SUM(B212:AC212)</f>
        <v>14211</v>
      </c>
    </row>
    <row r="214" spans="1:29" x14ac:dyDescent="0.2">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row>
    <row r="215" spans="1:29" x14ac:dyDescent="0.2">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row>
    <row r="216" spans="1:29" x14ac:dyDescent="0.2">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row>
    <row r="217" spans="1:29" x14ac:dyDescent="0.2">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row>
    <row r="218" spans="1:29" x14ac:dyDescent="0.2">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row>
    <row r="219" spans="1:29" x14ac:dyDescent="0.2">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row>
    <row r="220" spans="1:29"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sheetData>
  <mergeCells count="43">
    <mergeCell ref="AB2:AC2"/>
    <mergeCell ref="AB211:AC211"/>
    <mergeCell ref="AB212:AC212"/>
    <mergeCell ref="B1:AC1"/>
    <mergeCell ref="T2:U2"/>
    <mergeCell ref="V2:W2"/>
    <mergeCell ref="X2:Y2"/>
    <mergeCell ref="Z2:AA2"/>
    <mergeCell ref="B2:C2"/>
    <mergeCell ref="D2:E2"/>
    <mergeCell ref="F2:G2"/>
    <mergeCell ref="H2:I2"/>
    <mergeCell ref="L2:M2"/>
    <mergeCell ref="N2:O2"/>
    <mergeCell ref="P2:Q2"/>
    <mergeCell ref="R2:S2"/>
    <mergeCell ref="J2:K2"/>
    <mergeCell ref="B212:C212"/>
    <mergeCell ref="D212:E212"/>
    <mergeCell ref="F212:G212"/>
    <mergeCell ref="H212:I212"/>
    <mergeCell ref="L212:M212"/>
    <mergeCell ref="J212:K212"/>
    <mergeCell ref="B211:C211"/>
    <mergeCell ref="D211:E211"/>
    <mergeCell ref="F211:G211"/>
    <mergeCell ref="H211:I211"/>
    <mergeCell ref="L211:M211"/>
    <mergeCell ref="J211:K211"/>
    <mergeCell ref="V212:W212"/>
    <mergeCell ref="X212:Y212"/>
    <mergeCell ref="Z212:AA212"/>
    <mergeCell ref="N211:O211"/>
    <mergeCell ref="P211:Q211"/>
    <mergeCell ref="R211:S211"/>
    <mergeCell ref="T211:U211"/>
    <mergeCell ref="V211:W211"/>
    <mergeCell ref="X211:Y211"/>
    <mergeCell ref="Z211:AA211"/>
    <mergeCell ref="N212:O212"/>
    <mergeCell ref="P212:Q212"/>
    <mergeCell ref="R212:S212"/>
    <mergeCell ref="T212:U21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2020-12-01T09:26:10Z</dcterms:modified>
</cp:coreProperties>
</file>