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6"/>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Ansteckungsorte'!$A$1:$AC$220</definedName>
  </definedNames>
  <calcPr calcId="162913"/>
</workbook>
</file>

<file path=xl/calcChain.xml><?xml version="1.0" encoding="utf-8"?>
<calcChain xmlns="http://schemas.openxmlformats.org/spreadsheetml/2006/main">
  <c r="K208" i="10" l="1"/>
  <c r="K209" i="10" s="1"/>
  <c r="K210" i="10" s="1"/>
  <c r="I208" i="10"/>
  <c r="I209" i="10" s="1"/>
  <c r="I210" i="10" s="1"/>
  <c r="G208" i="10"/>
  <c r="G209" i="10" s="1"/>
  <c r="G210" i="10" s="1"/>
  <c r="E208" i="10"/>
  <c r="E209" i="10" s="1"/>
  <c r="E210" i="10" s="1"/>
  <c r="C208" i="10"/>
  <c r="C209" i="10" s="1"/>
  <c r="C210" i="10" s="1"/>
  <c r="O207" i="11"/>
  <c r="O208" i="11"/>
  <c r="O209" i="11"/>
  <c r="M207" i="11"/>
  <c r="M208" i="11" s="1"/>
  <c r="M209" i="11" s="1"/>
  <c r="K207" i="11"/>
  <c r="K208" i="11" s="1"/>
  <c r="K209" i="11" s="1"/>
  <c r="I207" i="11"/>
  <c r="I208" i="11" s="1"/>
  <c r="I209" i="11" s="1"/>
  <c r="G207" i="11"/>
  <c r="G208" i="11" s="1"/>
  <c r="G209" i="11" s="1"/>
  <c r="E207" i="11"/>
  <c r="E208" i="11" s="1"/>
  <c r="E209" i="11" s="1"/>
  <c r="C207" i="11"/>
  <c r="C208" i="11"/>
  <c r="C209" i="11" s="1"/>
  <c r="C207" i="8" l="1"/>
  <c r="C208" i="8" s="1"/>
  <c r="C209" i="8" s="1"/>
  <c r="AB210" i="7"/>
  <c r="Z210" i="7"/>
  <c r="X210" i="7"/>
  <c r="V210" i="7"/>
  <c r="T210" i="7"/>
  <c r="R210" i="7"/>
  <c r="P210" i="7"/>
  <c r="N210" i="7"/>
  <c r="L210" i="7"/>
  <c r="J210" i="7"/>
  <c r="H210" i="7"/>
  <c r="F210" i="7"/>
  <c r="D210" i="7"/>
  <c r="B210" i="7"/>
  <c r="D208" i="6"/>
  <c r="D209" i="6" s="1"/>
  <c r="D210" i="6" s="1"/>
  <c r="S286" i="1" l="1"/>
  <c r="S287" i="1"/>
  <c r="S288" i="1"/>
  <c r="S289" i="1"/>
  <c r="R287" i="1"/>
  <c r="R288" i="1"/>
  <c r="R289" i="1"/>
  <c r="Q288" i="1"/>
  <c r="Q289" i="1"/>
  <c r="P289" i="1"/>
  <c r="O288" i="1"/>
  <c r="O289" i="1" s="1"/>
  <c r="H289" i="1" l="1"/>
  <c r="G289" i="1"/>
  <c r="F289" i="1"/>
  <c r="D286" i="1"/>
  <c r="C289" i="1"/>
  <c r="E289" i="1"/>
  <c r="L289" i="1" l="1"/>
  <c r="K207" i="10" l="1"/>
  <c r="I207" i="10"/>
  <c r="G207" i="10"/>
  <c r="E207" i="10"/>
  <c r="C207" i="10"/>
  <c r="D207" i="9"/>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L286" i="1" l="1"/>
  <c r="P286" i="1"/>
  <c r="C206" i="10" l="1"/>
  <c r="E206" i="10"/>
  <c r="G206" i="10"/>
  <c r="I206" i="10"/>
  <c r="K206" i="10"/>
  <c r="D206" i="9" l="1"/>
  <c r="C205" i="8" l="1"/>
  <c r="B206" i="7"/>
  <c r="D206" i="7"/>
  <c r="F206" i="7"/>
  <c r="H206" i="7"/>
  <c r="J206" i="7"/>
  <c r="L206" i="7"/>
  <c r="N206" i="7"/>
  <c r="P206" i="7"/>
  <c r="R206" i="7"/>
  <c r="T206" i="7"/>
  <c r="V206" i="7"/>
  <c r="X206" i="7"/>
  <c r="Z206" i="7"/>
  <c r="AB206" i="7"/>
  <c r="D206" i="6"/>
  <c r="P285" i="1" l="1"/>
  <c r="D282" i="1"/>
  <c r="E285" i="1"/>
  <c r="L285" i="1" l="1"/>
  <c r="C26" i="17" l="1"/>
  <c r="D26" i="17" s="1"/>
  <c r="K205" i="10" l="1"/>
  <c r="I205" i="10"/>
  <c r="G205" i="10"/>
  <c r="E205" i="10"/>
  <c r="C205" i="10"/>
  <c r="D205" i="9"/>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K204" i="10"/>
  <c r="I204" i="10"/>
  <c r="G204" i="10"/>
  <c r="E204" i="10"/>
  <c r="C204" i="10"/>
  <c r="D204" i="9"/>
  <c r="C203" i="8"/>
  <c r="B185" i="7"/>
  <c r="F204" i="7"/>
  <c r="P283" i="1" l="1"/>
  <c r="D280" i="1"/>
  <c r="E283" i="1"/>
  <c r="G285" i="1" l="1"/>
  <c r="F285" i="1"/>
  <c r="G288" i="1"/>
  <c r="F288" i="1"/>
  <c r="F286" i="1"/>
  <c r="G287" i="1"/>
  <c r="G286" i="1"/>
  <c r="F287" i="1"/>
  <c r="L283" i="1"/>
  <c r="K201" i="10" l="1"/>
  <c r="K202" i="10" s="1"/>
  <c r="K203" i="10" s="1"/>
  <c r="I201" i="10"/>
  <c r="I202" i="10" s="1"/>
  <c r="I203" i="10" s="1"/>
  <c r="G201" i="10"/>
  <c r="G202" i="10"/>
  <c r="G203" i="10" s="1"/>
  <c r="E201" i="10"/>
  <c r="E202" i="10" s="1"/>
  <c r="E203" i="10" s="1"/>
  <c r="C201" i="10"/>
  <c r="C202" i="10" s="1"/>
  <c r="C203" i="10" s="1"/>
  <c r="D203" i="9"/>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D278" i="1" l="1"/>
  <c r="E280" i="1"/>
  <c r="E281" i="1"/>
  <c r="D276" i="1"/>
  <c r="D277" i="1"/>
  <c r="E279" i="1"/>
  <c r="G284" i="1" l="1"/>
  <c r="F284" i="1"/>
  <c r="L279" i="1"/>
  <c r="P279" i="1"/>
  <c r="K199" i="10" l="1"/>
  <c r="I199" i="10"/>
  <c r="G199" i="10"/>
  <c r="E199" i="10"/>
  <c r="C199" i="10"/>
  <c r="D199" i="9"/>
  <c r="C198" i="8"/>
  <c r="AB199" i="7"/>
  <c r="Z199" i="7"/>
  <c r="X199" i="7"/>
  <c r="V199" i="7"/>
  <c r="T199" i="7"/>
  <c r="R199" i="7"/>
  <c r="P199" i="7"/>
  <c r="N199" i="7"/>
  <c r="L199" i="7"/>
  <c r="J199" i="7"/>
  <c r="H199" i="7"/>
  <c r="F199" i="7"/>
  <c r="D199" i="7"/>
  <c r="B199" i="7"/>
  <c r="P278" i="1" l="1"/>
  <c r="D275" i="1"/>
  <c r="E278" i="1"/>
  <c r="L278" i="1" l="1"/>
  <c r="C25" i="17" l="1"/>
  <c r="D25" i="17" s="1"/>
  <c r="K198" i="10" l="1"/>
  <c r="I198" i="10"/>
  <c r="G198" i="10"/>
  <c r="E198" i="10"/>
  <c r="C198" i="10"/>
  <c r="D198" i="9"/>
  <c r="AB198" i="7" l="1"/>
  <c r="Z198" i="7"/>
  <c r="X198" i="7"/>
  <c r="V198" i="7"/>
  <c r="T198" i="7"/>
  <c r="R198" i="7"/>
  <c r="P198" i="7"/>
  <c r="N198" i="7"/>
  <c r="L198" i="7"/>
  <c r="J198" i="7"/>
  <c r="H198" i="7"/>
  <c r="F198" i="7"/>
  <c r="D198" i="7"/>
  <c r="B198" i="7"/>
  <c r="P277" i="1" l="1"/>
  <c r="D274" i="1"/>
  <c r="E277" i="1"/>
  <c r="G283" i="1" l="1"/>
  <c r="F283" i="1"/>
  <c r="L277" i="1"/>
  <c r="K197" i="10" l="1"/>
  <c r="I197" i="10"/>
  <c r="G197" i="10"/>
  <c r="E197" i="10"/>
  <c r="C197" i="10"/>
  <c r="D197" i="9"/>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I192" i="10" l="1"/>
  <c r="E192" i="10"/>
  <c r="C192" i="10"/>
  <c r="G192" i="10"/>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N297" i="1" l="1"/>
  <c r="P269" i="1" l="1"/>
  <c r="D266" i="1"/>
  <c r="E269" i="1"/>
  <c r="L269" i="1" l="1"/>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K186" i="10" l="1"/>
  <c r="I186" i="10"/>
  <c r="G186" i="10"/>
  <c r="E186" i="10"/>
  <c r="C186" i="10"/>
  <c r="D186" i="7" l="1"/>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K184" i="10"/>
  <c r="I184" i="10"/>
  <c r="G184" i="10"/>
  <c r="E184" i="10"/>
  <c r="C184" i="10"/>
  <c r="P263" i="1" l="1"/>
  <c r="D260" i="1"/>
  <c r="L263" i="1" l="1"/>
  <c r="K183" i="10" l="1"/>
  <c r="I183" i="10"/>
  <c r="G183" i="10"/>
  <c r="E183" i="10"/>
  <c r="C183" i="10"/>
  <c r="B183" i="7" l="1"/>
  <c r="P262" i="1" l="1"/>
  <c r="E263" i="1"/>
  <c r="D259" i="1"/>
  <c r="E262" i="1"/>
  <c r="L262" i="1" l="1"/>
  <c r="D258" i="1" l="1"/>
  <c r="K218" i="10" l="1"/>
  <c r="I218" i="10"/>
  <c r="G218" i="10"/>
  <c r="E218" i="10"/>
  <c r="C218" i="10"/>
  <c r="K180" i="10"/>
  <c r="K181" i="10"/>
  <c r="K182" i="10" s="1"/>
  <c r="I180" i="10"/>
  <c r="I181" i="10" s="1"/>
  <c r="I182" i="10" s="1"/>
  <c r="G180" i="10"/>
  <c r="G181" i="10" s="1"/>
  <c r="G182" i="10" s="1"/>
  <c r="E180" i="10"/>
  <c r="E181" i="10" s="1"/>
  <c r="E182" i="10" s="1"/>
  <c r="C180" i="10"/>
  <c r="C181" i="10" s="1"/>
  <c r="C182" i="10" s="1"/>
  <c r="K220" i="10" l="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9" i="7" s="1"/>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7"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7" i="11" l="1"/>
  <c r="AR217" i="11"/>
  <c r="AV217" i="11"/>
  <c r="AN217" i="11"/>
  <c r="AX217" i="11"/>
  <c r="BB217" i="11"/>
  <c r="AZ217" i="11"/>
  <c r="K172" i="10" l="1"/>
  <c r="G172" i="10"/>
  <c r="E172" i="10"/>
  <c r="C172" i="10"/>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L243" i="1" l="1"/>
  <c r="D239" i="1"/>
  <c r="D240" i="1"/>
  <c r="E243" i="1"/>
  <c r="H256" i="1" l="1"/>
  <c r="F249" i="1"/>
  <c r="G249" i="1"/>
  <c r="K163" i="10" l="1"/>
  <c r="G163" i="10"/>
  <c r="E163" i="10"/>
  <c r="C163" i="10"/>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7" i="8" l="1"/>
  <c r="D238" i="1"/>
  <c r="E241" i="1"/>
  <c r="H254" i="1" l="1"/>
  <c r="G247" i="1"/>
  <c r="F247" i="1"/>
  <c r="P240" i="1"/>
  <c r="P235" i="1"/>
  <c r="L240" i="1"/>
  <c r="D237" i="1"/>
  <c r="E240" i="1" l="1"/>
  <c r="H253" i="1" s="1"/>
  <c r="G246" i="1" l="1"/>
  <c r="F246" i="1"/>
  <c r="K158" i="10" l="1"/>
  <c r="I158" i="10"/>
  <c r="G158" i="10"/>
  <c r="E158" i="10"/>
  <c r="C158" i="10"/>
  <c r="C157" i="8"/>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7"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BP217" i="11" l="1"/>
  <c r="ER217" i="11"/>
  <c r="BR217" i="11"/>
  <c r="P234" i="1"/>
  <c r="L235" i="1"/>
  <c r="D232" i="1"/>
  <c r="E235" i="1" l="1"/>
  <c r="H248" i="1" s="1"/>
  <c r="F241" i="1" l="1"/>
  <c r="G241" i="1"/>
  <c r="E221" i="1"/>
  <c r="D185" i="1"/>
  <c r="FA67" i="11" l="1"/>
  <c r="FA68" i="11" l="1"/>
  <c r="FA69" i="11" s="1"/>
  <c r="FA70" i="11" s="1"/>
  <c r="FA71" i="11" s="1"/>
  <c r="FA72" i="11" s="1"/>
  <c r="FA73" i="11" s="1"/>
  <c r="FA74" i="11" s="1"/>
  <c r="FA75" i="11" s="1"/>
  <c r="AE67" i="11"/>
  <c r="EZ217" i="11" l="1"/>
  <c r="AE68" i="11"/>
  <c r="AE69" i="11" s="1"/>
  <c r="AE70" i="11" s="1"/>
  <c r="AE71" i="11" s="1"/>
  <c r="AD217"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7" i="11"/>
  <c r="EY84" i="11"/>
  <c r="EY85" i="11" s="1"/>
  <c r="EY86" i="11" s="1"/>
  <c r="EY87" i="11" s="1"/>
  <c r="EY88" i="11" s="1"/>
  <c r="EY89" i="11" s="1"/>
  <c r="EY90" i="11" s="1"/>
  <c r="EY91" i="11" s="1"/>
  <c r="EY92" i="11" s="1"/>
  <c r="EY93" i="11" s="1"/>
  <c r="EY94" i="11" s="1"/>
  <c r="EY95" i="11" s="1"/>
  <c r="EY96" i="11" s="1"/>
  <c r="EY97" i="11" s="1"/>
  <c r="EY98" i="11" s="1"/>
  <c r="EV217"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7" i="11"/>
  <c r="X217" i="11"/>
  <c r="EX217" i="11"/>
  <c r="FB217"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7"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7" i="11"/>
  <c r="BH217" i="11"/>
  <c r="CT217"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7" i="11" l="1"/>
  <c r="BT217" i="11"/>
  <c r="FN217"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7"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7" i="11"/>
  <c r="DB217"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7" i="11" l="1"/>
  <c r="FR217" i="11"/>
  <c r="FP217" i="11"/>
  <c r="DX217" i="11"/>
  <c r="BD217" i="11"/>
  <c r="AL217"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7" i="11" l="1"/>
  <c r="CR217" i="11"/>
  <c r="CP217"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7" i="11"/>
  <c r="H246" i="1"/>
  <c r="F239" i="1"/>
  <c r="G239" i="1"/>
  <c r="CD217"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L229" i="1" l="1"/>
  <c r="D225" i="1"/>
  <c r="E229" i="1" l="1"/>
  <c r="G235" i="1" l="1"/>
  <c r="F235" i="1"/>
  <c r="H242" i="1"/>
  <c r="K149" i="10"/>
  <c r="I149" i="10"/>
  <c r="G149" i="10"/>
  <c r="E149" i="10"/>
  <c r="C149" i="10"/>
  <c r="P228" i="1" l="1"/>
  <c r="L228" i="1"/>
  <c r="D224" i="1"/>
  <c r="E6" i="1" l="1"/>
  <c r="E7" i="1"/>
  <c r="E8" i="1"/>
  <c r="E9" i="1"/>
  <c r="E10" i="1"/>
  <c r="E11" i="1"/>
  <c r="E12" i="1"/>
  <c r="E13" i="1"/>
  <c r="E14" i="1"/>
  <c r="E15" i="1"/>
  <c r="E16" i="1"/>
  <c r="E17" i="1"/>
  <c r="E18" i="1"/>
  <c r="K148" i="10" l="1"/>
  <c r="I148" i="10"/>
  <c r="G148" i="10"/>
  <c r="E148" i="10"/>
  <c r="C148" i="10"/>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L226" i="1" l="1"/>
  <c r="D222" i="1"/>
  <c r="E226" i="1"/>
  <c r="H239" i="1" l="1"/>
  <c r="F232" i="1"/>
  <c r="G232" i="1"/>
  <c r="K144" i="10"/>
  <c r="I144" i="10"/>
  <c r="G144" i="10"/>
  <c r="E144" i="10"/>
  <c r="C144" i="10"/>
  <c r="L223" i="1" l="1"/>
  <c r="D220" i="1"/>
  <c r="D221" i="1"/>
  <c r="E225" i="1"/>
  <c r="E224" i="1"/>
  <c r="E223" i="1"/>
  <c r="H236" i="1" l="1"/>
  <c r="G229" i="1"/>
  <c r="F229" i="1"/>
  <c r="H237" i="1"/>
  <c r="F230" i="1"/>
  <c r="G230" i="1"/>
  <c r="H238" i="1"/>
  <c r="F231" i="1"/>
  <c r="G231" i="1"/>
  <c r="K143" i="10"/>
  <c r="I143" i="10"/>
  <c r="G143" i="10"/>
  <c r="E143" i="10"/>
  <c r="C143" i="10"/>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K142" i="10"/>
  <c r="I142" i="10"/>
  <c r="G142" i="10"/>
  <c r="E142" i="10"/>
  <c r="C142" i="10"/>
  <c r="P220" i="1"/>
  <c r="P221" i="1"/>
  <c r="P219" i="1"/>
  <c r="L221" i="1"/>
  <c r="D218" i="1"/>
  <c r="C245" i="1" l="1"/>
  <c r="Q259" i="1" s="1"/>
  <c r="G227" i="1"/>
  <c r="F227" i="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7" i="11" l="1"/>
  <c r="EF217" i="11"/>
  <c r="CH217" i="11"/>
  <c r="DZ217" i="11"/>
  <c r="EN217" i="11"/>
  <c r="CN217" i="11"/>
  <c r="GD217"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7" i="11" l="1"/>
  <c r="FJ217" i="11"/>
  <c r="CF217" i="11"/>
  <c r="FZ217" i="11"/>
  <c r="DP217"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7"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95" i="11" s="1"/>
  <c r="G196" i="11" s="1"/>
  <c r="G197" i="11" s="1"/>
  <c r="G198" i="11" s="1"/>
  <c r="G199" i="11" s="1"/>
  <c r="G200" i="11" s="1"/>
  <c r="G201" i="11" s="1"/>
  <c r="G202" i="11" s="1"/>
  <c r="G203" i="11" s="1"/>
  <c r="G204" i="11" s="1"/>
  <c r="G205" i="11" s="1"/>
  <c r="G206"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F217" i="11" l="1"/>
  <c r="C255" i="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7"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Q274" i="1"/>
  <c r="R274" i="1" s="1"/>
  <c r="G220" i="1"/>
  <c r="F220" i="1"/>
  <c r="E134" i="10"/>
  <c r="G134" i="10"/>
  <c r="I134" i="10"/>
  <c r="K134" i="10"/>
  <c r="C134" i="10"/>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9"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9"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9"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9"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9"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19"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M122" i="1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9"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9"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9"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9"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9"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267" i="1" l="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C268" i="1" l="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8" i="6"/>
  <c r="D218" i="9"/>
  <c r="E175" i="7"/>
  <c r="C175" i="7"/>
  <c r="DF217" i="11"/>
  <c r="DV217"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217" i="11" l="1"/>
  <c r="C269" i="1"/>
  <c r="Q282" i="1"/>
  <c r="R282" i="1" s="1"/>
  <c r="S282" i="1" s="1"/>
  <c r="E218" i="6"/>
  <c r="B176" i="7"/>
  <c r="C176" i="7" s="1"/>
  <c r="E176" i="7"/>
  <c r="CB217" i="11"/>
  <c r="EL217" i="11"/>
  <c r="DD217" i="11"/>
  <c r="CZ217" i="11"/>
  <c r="CV217" i="11"/>
  <c r="P217" i="11"/>
  <c r="CJ217" i="11"/>
  <c r="GB217" i="11"/>
  <c r="GF217" i="11"/>
  <c r="T217" i="11"/>
  <c r="FL217" i="11"/>
  <c r="EJ217" i="11"/>
  <c r="AJ217" i="11"/>
  <c r="DL217"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270" i="1" l="1"/>
  <c r="Q283" i="1"/>
  <c r="R283" i="1" s="1"/>
  <c r="S283" i="1" s="1"/>
  <c r="B177" i="7"/>
  <c r="C177" i="7" s="1"/>
  <c r="E177" i="7"/>
  <c r="E178" i="7" s="1"/>
  <c r="E179" i="7" s="1"/>
  <c r="DH217" i="11"/>
  <c r="DK156" i="11"/>
  <c r="DK157" i="11" s="1"/>
  <c r="DK158" i="11" s="1"/>
  <c r="DK159" i="11" s="1"/>
  <c r="DK160" i="11" s="1"/>
  <c r="DK161" i="11" s="1"/>
  <c r="DK162" i="11" s="1"/>
  <c r="DK163" i="11" s="1"/>
  <c r="DK164" i="11" s="1"/>
  <c r="DK165" i="11" s="1"/>
  <c r="DK166" i="11" s="1"/>
  <c r="DK167" i="11" s="1"/>
  <c r="DK168" i="11" s="1"/>
  <c r="DK169" i="11" s="1"/>
  <c r="DK170" i="11" s="1"/>
  <c r="Z217" i="11"/>
  <c r="CA155" i="11"/>
  <c r="CA156" i="11" s="1"/>
  <c r="CA157" i="11" s="1"/>
  <c r="CA158" i="11" s="1"/>
  <c r="CA159" i="11" s="1"/>
  <c r="CA160" i="11" s="1"/>
  <c r="CA161" i="11" s="1"/>
  <c r="CA162" i="11" s="1"/>
  <c r="CA163" i="11" s="1"/>
  <c r="CA164" i="11" s="1"/>
  <c r="CA165" i="11" s="1"/>
  <c r="CA166" i="11" s="1"/>
  <c r="CA167" i="11" s="1"/>
  <c r="CA168" i="11" s="1"/>
  <c r="CA169" i="11" s="1"/>
  <c r="CA170" i="11" s="1"/>
  <c r="BZ217" i="11" s="1"/>
  <c r="DU155" i="11"/>
  <c r="DU156" i="11" s="1"/>
  <c r="DU157" i="11" s="1"/>
  <c r="DU158" i="11" s="1"/>
  <c r="DU159" i="11" s="1"/>
  <c r="DU160" i="11" s="1"/>
  <c r="DU161" i="11" s="1"/>
  <c r="DU162" i="11" s="1"/>
  <c r="DU163" i="11" s="1"/>
  <c r="DU164" i="11" s="1"/>
  <c r="DU165" i="11" s="1"/>
  <c r="DU166" i="11" s="1"/>
  <c r="DU167" i="11" s="1"/>
  <c r="DU168" i="11" s="1"/>
  <c r="DU169" i="11" s="1"/>
  <c r="DU170" i="11" s="1"/>
  <c r="DT217" i="11" s="1"/>
  <c r="EI155" i="11"/>
  <c r="EI156" i="11" s="1"/>
  <c r="EI157" i="11" s="1"/>
  <c r="EI158" i="11" s="1"/>
  <c r="EI159" i="11" s="1"/>
  <c r="EI160" i="11" s="1"/>
  <c r="EI161" i="11" s="1"/>
  <c r="EI162" i="11" s="1"/>
  <c r="EI163" i="11" s="1"/>
  <c r="EI164" i="11" s="1"/>
  <c r="EI165" i="11" s="1"/>
  <c r="EI166" i="11" s="1"/>
  <c r="EI167" i="11" s="1"/>
  <c r="EI168" i="11" s="1"/>
  <c r="EI169" i="11" s="1"/>
  <c r="EI170" i="11" s="1"/>
  <c r="EH217"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7" i="11" s="1"/>
  <c r="FY155" i="11"/>
  <c r="FY156" i="11" s="1"/>
  <c r="FY157" i="11" s="1"/>
  <c r="FY158" i="11" s="1"/>
  <c r="FY159" i="11" s="1"/>
  <c r="FY160" i="11" s="1"/>
  <c r="FY161" i="11" s="1"/>
  <c r="FY162" i="11" s="1"/>
  <c r="FY163" i="11" s="1"/>
  <c r="FY164" i="11" s="1"/>
  <c r="FY165" i="11" s="1"/>
  <c r="FY166" i="11" s="1"/>
  <c r="FY167" i="11" s="1"/>
  <c r="FY168" i="11" s="1"/>
  <c r="FY169" i="11" s="1"/>
  <c r="FY170" i="11" s="1"/>
  <c r="FX217" i="11" s="1"/>
  <c r="EQ155" i="11"/>
  <c r="EQ156" i="11" s="1"/>
  <c r="EQ157" i="11" s="1"/>
  <c r="EQ158" i="11" s="1"/>
  <c r="EQ159" i="11" s="1"/>
  <c r="EQ160" i="11" s="1"/>
  <c r="EQ161" i="11" s="1"/>
  <c r="EQ162" i="11" s="1"/>
  <c r="EQ163" i="11" s="1"/>
  <c r="EQ164" i="11" s="1"/>
  <c r="EQ165" i="11" s="1"/>
  <c r="EQ166" i="11" s="1"/>
  <c r="EQ167" i="11" s="1"/>
  <c r="EQ168" i="11" s="1"/>
  <c r="EQ169" i="11" s="1"/>
  <c r="EQ170" i="11" s="1"/>
  <c r="EP217"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7" i="11" s="1"/>
  <c r="DO155" i="11"/>
  <c r="DO156" i="11" s="1"/>
  <c r="DO157" i="11" s="1"/>
  <c r="DO158" i="11" s="1"/>
  <c r="DO159" i="11" s="1"/>
  <c r="DO160" i="11" s="1"/>
  <c r="DO161" i="11" s="1"/>
  <c r="DO162" i="11" s="1"/>
  <c r="DO163" i="11" s="1"/>
  <c r="DO164" i="11" s="1"/>
  <c r="DO165" i="11" s="1"/>
  <c r="DO166" i="11" s="1"/>
  <c r="DO167" i="11" s="1"/>
  <c r="DO168" i="11" s="1"/>
  <c r="DO169" i="11" s="1"/>
  <c r="DO170" i="11" s="1"/>
  <c r="DN217" i="11" s="1"/>
  <c r="I155" i="11"/>
  <c r="I156" i="11" s="1"/>
  <c r="I157" i="11" s="1"/>
  <c r="I158" i="11" s="1"/>
  <c r="I159" i="11" s="1"/>
  <c r="I160" i="11" s="1"/>
  <c r="I161" i="11" s="1"/>
  <c r="I162" i="11" s="1"/>
  <c r="I163" i="11" s="1"/>
  <c r="I164" i="11" s="1"/>
  <c r="I165" i="11" s="1"/>
  <c r="I166" i="11" s="1"/>
  <c r="I167" i="11" s="1"/>
  <c r="I168" i="11" s="1"/>
  <c r="I169" i="11" s="1"/>
  <c r="I170" i="11" s="1"/>
  <c r="I195" i="11" s="1"/>
  <c r="I196" i="11" s="1"/>
  <c r="I197" i="11" s="1"/>
  <c r="I198" i="11" s="1"/>
  <c r="I199" i="11" s="1"/>
  <c r="I200" i="11" s="1"/>
  <c r="I201" i="11" s="1"/>
  <c r="I202" i="11" s="1"/>
  <c r="I203" i="11" s="1"/>
  <c r="I204" i="11" s="1"/>
  <c r="I205" i="11" s="1"/>
  <c r="I206" i="11" s="1"/>
  <c r="H217" i="11" s="1"/>
  <c r="BW155" i="11"/>
  <c r="BW156" i="11" s="1"/>
  <c r="BW157" i="11" s="1"/>
  <c r="BW158" i="11" s="1"/>
  <c r="BW159" i="11" s="1"/>
  <c r="BW160" i="11" s="1"/>
  <c r="BW161" i="11" s="1"/>
  <c r="BW162" i="11" s="1"/>
  <c r="BW163" i="11" s="1"/>
  <c r="BW164" i="11" s="1"/>
  <c r="BW165" i="11" s="1"/>
  <c r="BW166" i="11" s="1"/>
  <c r="BW167" i="11" s="1"/>
  <c r="BW168" i="11" s="1"/>
  <c r="BW169" i="11" s="1"/>
  <c r="BW170" i="11" s="1"/>
  <c r="BV217"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7" i="11" s="1"/>
  <c r="BY155" i="11"/>
  <c r="BY156" i="11" s="1"/>
  <c r="BY157" i="11" s="1"/>
  <c r="BY158" i="11" s="1"/>
  <c r="BY159" i="11" s="1"/>
  <c r="BY160" i="11" s="1"/>
  <c r="BY161" i="11" s="1"/>
  <c r="BY162" i="11" s="1"/>
  <c r="BY163" i="11" s="1"/>
  <c r="BY164" i="11" s="1"/>
  <c r="BY165" i="11" s="1"/>
  <c r="BY166" i="11" s="1"/>
  <c r="BY167" i="11" s="1"/>
  <c r="BY168" i="11" s="1"/>
  <c r="BY169" i="11" s="1"/>
  <c r="BY170" i="11" s="1"/>
  <c r="BX217" i="11" s="1"/>
  <c r="R235" i="1"/>
  <c r="S235" i="1" s="1"/>
  <c r="EE154" i="11"/>
  <c r="Q128" i="1"/>
  <c r="R128" i="1" s="1"/>
  <c r="S128" i="1" s="1"/>
  <c r="J217" i="11" l="1"/>
  <c r="K195" i="11"/>
  <c r="K196" i="11" s="1"/>
  <c r="K197" i="11" s="1"/>
  <c r="K198" i="11" s="1"/>
  <c r="K199" i="11" s="1"/>
  <c r="K200" i="11" s="1"/>
  <c r="K201" i="11" s="1"/>
  <c r="K202" i="11" s="1"/>
  <c r="K203" i="11" s="1"/>
  <c r="K204" i="11" s="1"/>
  <c r="K205" i="11" s="1"/>
  <c r="K206" i="11" s="1"/>
  <c r="C271" i="1"/>
  <c r="Q284" i="1"/>
  <c r="R284" i="1" s="1"/>
  <c r="S284" i="1" s="1"/>
  <c r="E180" i="7"/>
  <c r="E181" i="7" s="1"/>
  <c r="D182" i="7" s="1"/>
  <c r="D219"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7"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7" i="11" s="1"/>
  <c r="R236" i="1"/>
  <c r="S236" i="1" s="1"/>
  <c r="Q129" i="1"/>
  <c r="R129" i="1" s="1"/>
  <c r="S129" i="1" s="1"/>
  <c r="L217" i="11" l="1"/>
  <c r="M200" i="11"/>
  <c r="M201" i="11" s="1"/>
  <c r="M202" i="11" s="1"/>
  <c r="M203" i="11" s="1"/>
  <c r="M204" i="11" s="1"/>
  <c r="M205" i="11" s="1"/>
  <c r="M206"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D217" i="11" s="1"/>
  <c r="V217"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R237" i="1"/>
  <c r="S237" i="1" s="1"/>
  <c r="Q130" i="1"/>
  <c r="R130" i="1" s="1"/>
  <c r="S130" i="1" s="1"/>
  <c r="N217" i="11" l="1"/>
  <c r="GG219" i="11" s="1"/>
  <c r="O200" i="11"/>
  <c r="O201" i="11" s="1"/>
  <c r="O202" i="11" s="1"/>
  <c r="O203" i="11" s="1"/>
  <c r="O204" i="11" s="1"/>
  <c r="O205" i="11" s="1"/>
  <c r="O206" i="11" s="1"/>
  <c r="C273" i="1"/>
  <c r="Q286" i="1"/>
  <c r="R286" i="1" s="1"/>
  <c r="C180" i="7"/>
  <c r="C181" i="7" s="1"/>
  <c r="B182" i="7"/>
  <c r="R238" i="1"/>
  <c r="S238" i="1" s="1"/>
  <c r="Q131" i="1"/>
  <c r="R131" i="1" s="1"/>
  <c r="S131" i="1" s="1"/>
  <c r="C274" i="1" l="1"/>
  <c r="Q287" i="1"/>
  <c r="C182" i="7"/>
  <c r="C183" i="7" s="1"/>
  <c r="R239" i="1"/>
  <c r="S239" i="1" s="1"/>
  <c r="Q132" i="1"/>
  <c r="R132" i="1" s="1"/>
  <c r="S132" i="1" s="1"/>
  <c r="C275" i="1" l="1"/>
  <c r="C276" i="1" s="1"/>
  <c r="C277" i="1" s="1"/>
  <c r="C278" i="1" s="1"/>
  <c r="C279" i="1" s="1"/>
  <c r="C280" i="1" s="1"/>
  <c r="C281" i="1" s="1"/>
  <c r="C282" i="1" s="1"/>
  <c r="C283" i="1" s="1"/>
  <c r="C284" i="1" s="1"/>
  <c r="C285" i="1" s="1"/>
  <c r="C286" i="1" s="1"/>
  <c r="C287" i="1" s="1"/>
  <c r="C288" i="1" s="1"/>
  <c r="R240" i="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9" i="7" s="1"/>
  <c r="AC220" i="7" s="1"/>
</calcChain>
</file>

<file path=xl/sharedStrings.xml><?xml version="1.0" encoding="utf-8"?>
<sst xmlns="http://schemas.openxmlformats.org/spreadsheetml/2006/main" count="561" uniqueCount="189">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</sst>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9">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45" xfId="2" applyNumberFormat="1" applyFill="1" applyBorder="1"/>
    <xf numFmtId="1" fontId="7" fillId="0" borderId="46" xfId="2" applyNumberFormat="1" applyFill="1" applyBorder="1"/>
    <xf numFmtId="166" fontId="7" fillId="0" borderId="47" xfId="2" applyNumberForma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3"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3" fontId="9" fillId="0" borderId="21" xfId="5" applyNumberFormat="1" applyFont="1" applyFill="1" applyBorder="1" applyAlignment="1">
      <alignment horizontal="center"/>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Covid-19-Daten'!$A$262:$A$289</c15:sqref>
                  </c15:fullRef>
                </c:ext>
              </c:extLst>
              <c:f>'1. Covid-19-Daten'!$A$263:$A$289</c:f>
              <c:numCache>
                <c:formatCode>[$-F800]dddd\,\ mmmm\ dd\,\ yyyy\,\ hh:mm:ss</c:formatCode>
                <c:ptCount val="27"/>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numCache>
            </c:numRef>
          </c:cat>
          <c:val>
            <c:numRef>
              <c:extLst>
                <c:ext xmlns:c15="http://schemas.microsoft.com/office/drawing/2012/chart" uri="{02D57815-91ED-43cb-92C2-25804820EDAC}">
                  <c15:fullRef>
                    <c15:sqref>'1. Covid-19-Daten'!$G$262:$G$289</c15:sqref>
                  </c15:fullRef>
                </c:ext>
              </c:extLst>
              <c:f>'1. Covid-19-Daten'!$G$263:$G$289</c:f>
              <c:numCache>
                <c:formatCode>0.0</c:formatCode>
                <c:ptCount val="27"/>
                <c:pt idx="0">
                  <c:v>340.88235294117646</c:v>
                </c:pt>
                <c:pt idx="1">
                  <c:v>322.20588235294122</c:v>
                </c:pt>
                <c:pt idx="2">
                  <c:v>312.94117647058829</c:v>
                </c:pt>
                <c:pt idx="3">
                  <c:v>298.38235294117646</c:v>
                </c:pt>
                <c:pt idx="4">
                  <c:v>294.55882352941177</c:v>
                </c:pt>
                <c:pt idx="5">
                  <c:v>299.85294117647061</c:v>
                </c:pt>
                <c:pt idx="6">
                  <c:v>293.08823529411768</c:v>
                </c:pt>
                <c:pt idx="7">
                  <c:v>295.44117647058823</c:v>
                </c:pt>
                <c:pt idx="8">
                  <c:v>301.76470588235298</c:v>
                </c:pt>
                <c:pt idx="9">
                  <c:v>319.26470588235293</c:v>
                </c:pt>
                <c:pt idx="10">
                  <c:v>323.08823529411762</c:v>
                </c:pt>
                <c:pt idx="11">
                  <c:v>321.1764705882353</c:v>
                </c:pt>
                <c:pt idx="12">
                  <c:v>325.88235294117646</c:v>
                </c:pt>
                <c:pt idx="13">
                  <c:v>329.26470588235293</c:v>
                </c:pt>
                <c:pt idx="14">
                  <c:v>345.88235294117646</c:v>
                </c:pt>
                <c:pt idx="15">
                  <c:v>335.88235294117646</c:v>
                </c:pt>
                <c:pt idx="16">
                  <c:v>318.97058823529414</c:v>
                </c:pt>
                <c:pt idx="17">
                  <c:v>314.41176470588232</c:v>
                </c:pt>
                <c:pt idx="18">
                  <c:v>319.11764705882348</c:v>
                </c:pt>
                <c:pt idx="19">
                  <c:v>327.94117647058823</c:v>
                </c:pt>
                <c:pt idx="20">
                  <c:v>323.97058823529414</c:v>
                </c:pt>
                <c:pt idx="21">
                  <c:v>310.73529411764707</c:v>
                </c:pt>
                <c:pt idx="22">
                  <c:v>321.02941176470586</c:v>
                </c:pt>
                <c:pt idx="23">
                  <c:v>326.91176470588238</c:v>
                </c:pt>
                <c:pt idx="24">
                  <c:v>338.23529411764707</c:v>
                </c:pt>
                <c:pt idx="25">
                  <c:v>338.23529411764707</c:v>
                </c:pt>
                <c:pt idx="26">
                  <c:v>337.05882352941177</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Covid-19-Daten'!$A$4:$A$289</c15:sqref>
                  </c15:fullRef>
                </c:ext>
              </c:extLst>
              <c:f>'1. Covid-19-Daten'!$A$23:$A$289</c:f>
              <c:numCache>
                <c:formatCode>[$-F800]dddd\,\ mmmm\ dd\,\ yyyy\,\ hh:mm:ss</c:formatCode>
                <c:ptCount val="26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numCache>
            </c:numRef>
          </c:cat>
          <c:val>
            <c:numRef>
              <c:extLst>
                <c:ext xmlns:c15="http://schemas.microsoft.com/office/drawing/2012/chart" uri="{02D57815-91ED-43cb-92C2-25804820EDAC}">
                  <c15:fullRef>
                    <c15:sqref>'1. Covid-19-Daten'!$N$4:$N$289</c15:sqref>
                  </c15:fullRef>
                </c:ext>
              </c:extLst>
              <c:f>'1. Covid-19-Daten'!$N$23:$N$289</c:f>
              <c:numCache>
                <c:formatCode>0</c:formatCode>
                <c:ptCount val="26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2</c:v>
                </c:pt>
                <c:pt idx="260">
                  <c:v>4</c:v>
                </c:pt>
                <c:pt idx="261">
                  <c:v>8</c:v>
                </c:pt>
                <c:pt idx="262">
                  <c:v>3</c:v>
                </c:pt>
                <c:pt idx="263">
                  <c:v>4</c:v>
                </c:pt>
                <c:pt idx="264">
                  <c:v>6</c:v>
                </c:pt>
                <c:pt idx="265">
                  <c:v>6</c:v>
                </c:pt>
                <c:pt idx="266">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Ansteckungsorte'!$B$218:$AC$218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Ansteckungsorte'!$B$218:$AC$218</c15:sqref>
                  </c15:fullRef>
                </c:ext>
              </c:extLst>
              <c:f>('3. Ansteckungsorte'!$B$218,'3. Ansteckungsorte'!$D$218,'3. Ansteckungsorte'!$F$218,'3. Ansteckungsorte'!$H$218,'3. Ansteckungsorte'!$J$218,'3. Ansteckungsorte'!$L$218,'3. Ansteckungsorte'!$N$218,'3. Ansteckungsorte'!$P$218,'3. Ansteckungsorte'!$R$218,'3. Ansteckungsorte'!$T$218,'3. Ansteckungsorte'!$V$218,'3. Ansteckungsorte'!$X$218,'3. Ansteckungsorte'!$Z$218,'3. Ansteckungsorte'!$AB$218:$AC$218)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Ansteckungsorte'!$B$219:$AC$219</c15:sqref>
                  </c15:fullRef>
                </c:ext>
              </c:extLst>
              <c:f>('3. Ansteckungsorte'!$B$219,'3. Ansteckungsorte'!$D$219,'3. Ansteckungsorte'!$F$219,'3. Ansteckungsorte'!$H$219,'3. Ansteckungsorte'!$J$219,'3. Ansteckungsorte'!$L$219,'3. Ansteckungsorte'!$N$219,'3. Ansteckungsorte'!$P$219,'3. Ansteckungsorte'!$R$219,'3. Ansteckungsorte'!$T$219,'3. Ansteckungsorte'!$V$219,'3. Ansteckungsorte'!$X$219,'3. Ansteckungsorte'!$Z$219,'3. Ansteckungsorte'!$AB$219:$AC$219)</c:f>
              <c:numCache>
                <c:formatCode>#,##0</c:formatCode>
                <c:ptCount val="15"/>
                <c:pt idx="0">
                  <c:v>8541</c:v>
                </c:pt>
                <c:pt idx="1">
                  <c:v>4614</c:v>
                </c:pt>
                <c:pt idx="2">
                  <c:v>302</c:v>
                </c:pt>
                <c:pt idx="3">
                  <c:v>1306</c:v>
                </c:pt>
                <c:pt idx="4">
                  <c:v>139</c:v>
                </c:pt>
                <c:pt idx="5">
                  <c:v>713</c:v>
                </c:pt>
                <c:pt idx="6">
                  <c:v>30</c:v>
                </c:pt>
                <c:pt idx="7">
                  <c:v>402</c:v>
                </c:pt>
                <c:pt idx="8">
                  <c:v>212</c:v>
                </c:pt>
                <c:pt idx="9">
                  <c:v>15</c:v>
                </c:pt>
                <c:pt idx="10">
                  <c:v>10</c:v>
                </c:pt>
                <c:pt idx="11">
                  <c:v>16</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Covid-19-Daten'!$B$262:$B$289</c:f>
              <c:numCache>
                <c:formatCode>0</c:formatCode>
                <c:ptCount val="28"/>
                <c:pt idx="0">
                  <c:v>454</c:v>
                </c:pt>
                <c:pt idx="1">
                  <c:v>325</c:v>
                </c:pt>
                <c:pt idx="2">
                  <c:v>330</c:v>
                </c:pt>
                <c:pt idx="3">
                  <c:v>335</c:v>
                </c:pt>
                <c:pt idx="4">
                  <c:v>264</c:v>
                </c:pt>
                <c:pt idx="5">
                  <c:v>103</c:v>
                </c:pt>
                <c:pt idx="6">
                  <c:v>228</c:v>
                </c:pt>
                <c:pt idx="7">
                  <c:v>408</c:v>
                </c:pt>
                <c:pt idx="8">
                  <c:v>341</c:v>
                </c:pt>
                <c:pt idx="9">
                  <c:v>373</c:v>
                </c:pt>
                <c:pt idx="10">
                  <c:v>454</c:v>
                </c:pt>
                <c:pt idx="11">
                  <c:v>290</c:v>
                </c:pt>
                <c:pt idx="12">
                  <c:v>90</c:v>
                </c:pt>
                <c:pt idx="13">
                  <c:v>260</c:v>
                </c:pt>
                <c:pt idx="14">
                  <c:v>431</c:v>
                </c:pt>
                <c:pt idx="15">
                  <c:v>454</c:v>
                </c:pt>
                <c:pt idx="16">
                  <c:v>305</c:v>
                </c:pt>
                <c:pt idx="17">
                  <c:v>339</c:v>
                </c:pt>
                <c:pt idx="18">
                  <c:v>259</c:v>
                </c:pt>
                <c:pt idx="19">
                  <c:v>122</c:v>
                </c:pt>
                <c:pt idx="20">
                  <c:v>320</c:v>
                </c:pt>
                <c:pt idx="21">
                  <c:v>404</c:v>
                </c:pt>
                <c:pt idx="22">
                  <c:v>364</c:v>
                </c:pt>
                <c:pt idx="23">
                  <c:v>375</c:v>
                </c:pt>
                <c:pt idx="24">
                  <c:v>379</c:v>
                </c:pt>
                <c:pt idx="25">
                  <c:v>336</c:v>
                </c:pt>
                <c:pt idx="26">
                  <c:v>122</c:v>
                </c:pt>
                <c:pt idx="27">
                  <c:v>312</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Covid-19-Daten'!$D$262:$D$289</c:f>
              <c:numCache>
                <c:formatCode>0.0</c:formatCode>
                <c:ptCount val="28"/>
                <c:pt idx="0">
                  <c:v>304</c:v>
                </c:pt>
                <c:pt idx="1">
                  <c:v>289.85714285714283</c:v>
                </c:pt>
                <c:pt idx="2">
                  <c:v>286.14285714285717</c:v>
                </c:pt>
                <c:pt idx="3">
                  <c:v>291.28571428571428</c:v>
                </c:pt>
                <c:pt idx="4">
                  <c:v>284.71428571428572</c:v>
                </c:pt>
                <c:pt idx="5">
                  <c:v>287</c:v>
                </c:pt>
                <c:pt idx="6">
                  <c:v>293.14285714285717</c:v>
                </c:pt>
                <c:pt idx="7">
                  <c:v>310.14285714285717</c:v>
                </c:pt>
                <c:pt idx="8">
                  <c:v>313.85714285714283</c:v>
                </c:pt>
                <c:pt idx="9">
                  <c:v>312</c:v>
                </c:pt>
                <c:pt idx="10">
                  <c:v>316.57142857142856</c:v>
                </c:pt>
                <c:pt idx="11">
                  <c:v>319.85714285714283</c:v>
                </c:pt>
                <c:pt idx="12">
                  <c:v>336</c:v>
                </c:pt>
                <c:pt idx="13">
                  <c:v>326.28571428571428</c:v>
                </c:pt>
                <c:pt idx="14">
                  <c:v>309.85714285714283</c:v>
                </c:pt>
                <c:pt idx="15">
                  <c:v>305.42857142857144</c:v>
                </c:pt>
                <c:pt idx="16">
                  <c:v>310</c:v>
                </c:pt>
                <c:pt idx="17">
                  <c:v>318.57142857142856</c:v>
                </c:pt>
                <c:pt idx="18">
                  <c:v>314.71428571428572</c:v>
                </c:pt>
                <c:pt idx="19">
                  <c:v>301.85714285714283</c:v>
                </c:pt>
                <c:pt idx="20">
                  <c:v>311.85714285714283</c:v>
                </c:pt>
                <c:pt idx="21">
                  <c:v>317.57142857142856</c:v>
                </c:pt>
                <c:pt idx="22">
                  <c:v>328.57142857142856</c:v>
                </c:pt>
                <c:pt idx="23">
                  <c:v>328.57142857142856</c:v>
                </c:pt>
                <c:pt idx="24">
                  <c:v>327.42857142857144</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Covid-19-Daten'!$H$262:$H$289</c:f>
              <c:numCache>
                <c:formatCode>0.0</c:formatCode>
                <c:ptCount val="28"/>
                <c:pt idx="0">
                  <c:v>750.44117647058829</c:v>
                </c:pt>
                <c:pt idx="1">
                  <c:v>730.58823529411768</c:v>
                </c:pt>
                <c:pt idx="2">
                  <c:v>722.05882352941171</c:v>
                </c:pt>
                <c:pt idx="3">
                  <c:v>714.11764705882342</c:v>
                </c:pt>
                <c:pt idx="4">
                  <c:v>698.97058823529414</c:v>
                </c:pt>
                <c:pt idx="5">
                  <c:v>672.2058823529411</c:v>
                </c:pt>
                <c:pt idx="6">
                  <c:v>668.97058823529414</c:v>
                </c:pt>
                <c:pt idx="7">
                  <c:v>658.97058823529414</c:v>
                </c:pt>
                <c:pt idx="8">
                  <c:v>636.32352941176464</c:v>
                </c:pt>
                <c:pt idx="9">
                  <c:v>623.97058823529414</c:v>
                </c:pt>
                <c:pt idx="10">
                  <c:v>632.20588235294122</c:v>
                </c:pt>
                <c:pt idx="11">
                  <c:v>621.47058823529403</c:v>
                </c:pt>
                <c:pt idx="12">
                  <c:v>615.73529411764707</c:v>
                </c:pt>
                <c:pt idx="13">
                  <c:v>625.73529411764707</c:v>
                </c:pt>
                <c:pt idx="14">
                  <c:v>622.35294117647061</c:v>
                </c:pt>
                <c:pt idx="15">
                  <c:v>641.32352941176475</c:v>
                </c:pt>
                <c:pt idx="16">
                  <c:v>637.64705882352951</c:v>
                </c:pt>
                <c:pt idx="17">
                  <c:v>638.23529411764707</c:v>
                </c:pt>
                <c:pt idx="18">
                  <c:v>637.5</c:v>
                </c:pt>
                <c:pt idx="19">
                  <c:v>640.2941176470589</c:v>
                </c:pt>
                <c:pt idx="20">
                  <c:v>653.82352941176487</c:v>
                </c:pt>
                <c:pt idx="21">
                  <c:v>653.23529411764719</c:v>
                </c:pt>
                <c:pt idx="22">
                  <c:v>656.61764705882354</c:v>
                </c:pt>
                <c:pt idx="23">
                  <c:v>656.91176470588232</c:v>
                </c:pt>
                <c:pt idx="24">
                  <c:v>645.88235294117646</c:v>
                </c:pt>
                <c:pt idx="25">
                  <c:v>652.64705882352939</c:v>
                </c:pt>
                <c:pt idx="26">
                  <c:v>657.35294117647061</c:v>
                </c:pt>
                <c:pt idx="27">
                  <c:v>665</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Covid-19-Daten'!$F$262:$F$289</c:f>
              <c:numCache>
                <c:formatCode>0.0</c:formatCode>
                <c:ptCount val="28"/>
                <c:pt idx="0">
                  <c:v>52.268907563025209</c:v>
                </c:pt>
                <c:pt idx="1">
                  <c:v>48.69747899159664</c:v>
                </c:pt>
                <c:pt idx="2">
                  <c:v>46.029411764705891</c:v>
                </c:pt>
                <c:pt idx="3">
                  <c:v>44.705882352941181</c:v>
                </c:pt>
                <c:pt idx="4">
                  <c:v>42.626050420168063</c:v>
                </c:pt>
                <c:pt idx="5">
                  <c:v>42.079831932773111</c:v>
                </c:pt>
                <c:pt idx="6">
                  <c:v>42.836134453781519</c:v>
                </c:pt>
                <c:pt idx="7">
                  <c:v>41.86974789915967</c:v>
                </c:pt>
                <c:pt idx="8">
                  <c:v>42.205882352941174</c:v>
                </c:pt>
                <c:pt idx="9">
                  <c:v>43.109243697478995</c:v>
                </c:pt>
                <c:pt idx="10">
                  <c:v>45.609243697478988</c:v>
                </c:pt>
                <c:pt idx="11">
                  <c:v>46.155462184873947</c:v>
                </c:pt>
                <c:pt idx="12">
                  <c:v>45.882352941176471</c:v>
                </c:pt>
                <c:pt idx="13">
                  <c:v>46.554621848739494</c:v>
                </c:pt>
                <c:pt idx="14">
                  <c:v>47.037815126050418</c:v>
                </c:pt>
                <c:pt idx="15">
                  <c:v>49.411764705882355</c:v>
                </c:pt>
                <c:pt idx="16">
                  <c:v>47.983193277310924</c:v>
                </c:pt>
                <c:pt idx="17">
                  <c:v>45.567226890756309</c:v>
                </c:pt>
                <c:pt idx="18">
                  <c:v>44.915966386554615</c:v>
                </c:pt>
                <c:pt idx="19">
                  <c:v>45.588235294117638</c:v>
                </c:pt>
                <c:pt idx="20">
                  <c:v>46.84873949579832</c:v>
                </c:pt>
                <c:pt idx="21">
                  <c:v>46.281512605042018</c:v>
                </c:pt>
                <c:pt idx="22">
                  <c:v>44.390756302521012</c:v>
                </c:pt>
                <c:pt idx="23">
                  <c:v>45.861344537815121</c:v>
                </c:pt>
                <c:pt idx="24">
                  <c:v>46.701680672268914</c:v>
                </c:pt>
                <c:pt idx="25">
                  <c:v>48.319327731092436</c:v>
                </c:pt>
                <c:pt idx="26">
                  <c:v>48.319327731092436</c:v>
                </c:pt>
                <c:pt idx="27">
                  <c:v>48.15126050420168</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Covid-19-Daten'!$L$262:$L$289</c:f>
              <c:numCache>
                <c:formatCode>General</c:formatCode>
                <c:ptCount val="28"/>
                <c:pt idx="0">
                  <c:v>32</c:v>
                </c:pt>
                <c:pt idx="1">
                  <c:v>28</c:v>
                </c:pt>
                <c:pt idx="2">
                  <c:v>27</c:v>
                </c:pt>
                <c:pt idx="3">
                  <c:v>25</c:v>
                </c:pt>
                <c:pt idx="6">
                  <c:v>33</c:v>
                </c:pt>
                <c:pt idx="7">
                  <c:v>37</c:v>
                </c:pt>
                <c:pt idx="8">
                  <c:v>37</c:v>
                </c:pt>
                <c:pt idx="9">
                  <c:v>32</c:v>
                </c:pt>
                <c:pt idx="10">
                  <c:v>32</c:v>
                </c:pt>
                <c:pt idx="13">
                  <c:v>32</c:v>
                </c:pt>
                <c:pt idx="14">
                  <c:v>29</c:v>
                </c:pt>
                <c:pt idx="15">
                  <c:v>28</c:v>
                </c:pt>
                <c:pt idx="16">
                  <c:v>31</c:v>
                </c:pt>
                <c:pt idx="17">
                  <c:v>30</c:v>
                </c:pt>
                <c:pt idx="20">
                  <c:v>35</c:v>
                </c:pt>
                <c:pt idx="21">
                  <c:v>39</c:v>
                </c:pt>
                <c:pt idx="22">
                  <c:v>38</c:v>
                </c:pt>
                <c:pt idx="23">
                  <c:v>38</c:v>
                </c:pt>
                <c:pt idx="24">
                  <c:v>36</c:v>
                </c:pt>
                <c:pt idx="27">
                  <c:v>33</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Covid-19-Daten'!$I$262:$I$289</c:f>
              <c:numCache>
                <c:formatCode>General</c:formatCode>
                <c:ptCount val="28"/>
                <c:pt idx="0">
                  <c:v>115</c:v>
                </c:pt>
                <c:pt idx="1">
                  <c:v>111</c:v>
                </c:pt>
                <c:pt idx="2">
                  <c:v>105</c:v>
                </c:pt>
                <c:pt idx="3">
                  <c:v>115</c:v>
                </c:pt>
                <c:pt idx="6">
                  <c:v>126</c:v>
                </c:pt>
                <c:pt idx="7">
                  <c:v>138</c:v>
                </c:pt>
                <c:pt idx="8">
                  <c:v>134</c:v>
                </c:pt>
                <c:pt idx="9">
                  <c:v>131</c:v>
                </c:pt>
                <c:pt idx="10">
                  <c:v>124</c:v>
                </c:pt>
                <c:pt idx="13">
                  <c:v>135</c:v>
                </c:pt>
                <c:pt idx="14">
                  <c:v>145</c:v>
                </c:pt>
                <c:pt idx="15">
                  <c:v>136</c:v>
                </c:pt>
                <c:pt idx="16">
                  <c:v>135</c:v>
                </c:pt>
                <c:pt idx="17">
                  <c:v>134</c:v>
                </c:pt>
                <c:pt idx="20">
                  <c:v>153</c:v>
                </c:pt>
                <c:pt idx="21">
                  <c:v>137</c:v>
                </c:pt>
                <c:pt idx="22">
                  <c:v>132</c:v>
                </c:pt>
                <c:pt idx="23">
                  <c:v>120</c:v>
                </c:pt>
                <c:pt idx="24">
                  <c:v>119</c:v>
                </c:pt>
                <c:pt idx="27">
                  <c:v>150</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Covid-19-Daten'!$M$262:$M$289</c:f>
              <c:numCache>
                <c:formatCode>General</c:formatCode>
                <c:ptCount val="28"/>
                <c:pt idx="0">
                  <c:v>18</c:v>
                </c:pt>
                <c:pt idx="1">
                  <c:v>21</c:v>
                </c:pt>
                <c:pt idx="2">
                  <c:v>8</c:v>
                </c:pt>
                <c:pt idx="3">
                  <c:v>13</c:v>
                </c:pt>
                <c:pt idx="6">
                  <c:v>14</c:v>
                </c:pt>
                <c:pt idx="7">
                  <c:v>14</c:v>
                </c:pt>
                <c:pt idx="8">
                  <c:v>13</c:v>
                </c:pt>
                <c:pt idx="9">
                  <c:v>17</c:v>
                </c:pt>
                <c:pt idx="10">
                  <c:v>25</c:v>
                </c:pt>
                <c:pt idx="13">
                  <c:v>19</c:v>
                </c:pt>
                <c:pt idx="14">
                  <c:v>18</c:v>
                </c:pt>
                <c:pt idx="15">
                  <c:v>15</c:v>
                </c:pt>
                <c:pt idx="16">
                  <c:v>15</c:v>
                </c:pt>
                <c:pt idx="17">
                  <c:v>13</c:v>
                </c:pt>
                <c:pt idx="20">
                  <c:v>25</c:v>
                </c:pt>
                <c:pt idx="21">
                  <c:v>18</c:v>
                </c:pt>
                <c:pt idx="22">
                  <c:v>18</c:v>
                </c:pt>
                <c:pt idx="23">
                  <c:v>16</c:v>
                </c:pt>
                <c:pt idx="24">
                  <c:v>23</c:v>
                </c:pt>
                <c:pt idx="27">
                  <c:v>18</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Covid-19-Daten'!$I$262:$I$289</c:f>
              <c:numCache>
                <c:formatCode>General</c:formatCode>
                <c:ptCount val="28"/>
                <c:pt idx="0">
                  <c:v>115</c:v>
                </c:pt>
                <c:pt idx="1">
                  <c:v>111</c:v>
                </c:pt>
                <c:pt idx="2">
                  <c:v>105</c:v>
                </c:pt>
                <c:pt idx="3">
                  <c:v>115</c:v>
                </c:pt>
                <c:pt idx="6">
                  <c:v>126</c:v>
                </c:pt>
                <c:pt idx="7">
                  <c:v>138</c:v>
                </c:pt>
                <c:pt idx="8">
                  <c:v>134</c:v>
                </c:pt>
                <c:pt idx="9">
                  <c:v>131</c:v>
                </c:pt>
                <c:pt idx="10">
                  <c:v>124</c:v>
                </c:pt>
                <c:pt idx="13">
                  <c:v>135</c:v>
                </c:pt>
                <c:pt idx="14">
                  <c:v>145</c:v>
                </c:pt>
                <c:pt idx="15">
                  <c:v>136</c:v>
                </c:pt>
                <c:pt idx="16">
                  <c:v>135</c:v>
                </c:pt>
                <c:pt idx="17">
                  <c:v>134</c:v>
                </c:pt>
                <c:pt idx="20">
                  <c:v>153</c:v>
                </c:pt>
                <c:pt idx="21">
                  <c:v>137</c:v>
                </c:pt>
                <c:pt idx="22">
                  <c:v>132</c:v>
                </c:pt>
                <c:pt idx="23">
                  <c:v>120</c:v>
                </c:pt>
                <c:pt idx="24">
                  <c:v>119</c:v>
                </c:pt>
                <c:pt idx="27">
                  <c:v>150</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Covid-19-Daten'!$J$262:$J$289</c:f>
              <c:numCache>
                <c:formatCode>General</c:formatCode>
                <c:ptCount val="28"/>
                <c:pt idx="0">
                  <c:v>26</c:v>
                </c:pt>
                <c:pt idx="1">
                  <c:v>24</c:v>
                </c:pt>
                <c:pt idx="2">
                  <c:v>24</c:v>
                </c:pt>
                <c:pt idx="3">
                  <c:v>23</c:v>
                </c:pt>
                <c:pt idx="6">
                  <c:v>27</c:v>
                </c:pt>
                <c:pt idx="7">
                  <c:v>28</c:v>
                </c:pt>
                <c:pt idx="8">
                  <c:v>29</c:v>
                </c:pt>
                <c:pt idx="9">
                  <c:v>26</c:v>
                </c:pt>
                <c:pt idx="10">
                  <c:v>27</c:v>
                </c:pt>
                <c:pt idx="13">
                  <c:v>28</c:v>
                </c:pt>
                <c:pt idx="14">
                  <c:v>26</c:v>
                </c:pt>
                <c:pt idx="15">
                  <c:v>24</c:v>
                </c:pt>
                <c:pt idx="16">
                  <c:v>25</c:v>
                </c:pt>
                <c:pt idx="17">
                  <c:v>26</c:v>
                </c:pt>
                <c:pt idx="20">
                  <c:v>28</c:v>
                </c:pt>
                <c:pt idx="21">
                  <c:v>31</c:v>
                </c:pt>
                <c:pt idx="22">
                  <c:v>30</c:v>
                </c:pt>
                <c:pt idx="23">
                  <c:v>28</c:v>
                </c:pt>
                <c:pt idx="24">
                  <c:v>28</c:v>
                </c:pt>
                <c:pt idx="27">
                  <c:v>27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Covid-19-Daten'!$A$262:$A$289</c:f>
              <c:numCache>
                <c:formatCode>[$-F800]dddd\,\ mmmm\ dd\,\ yyyy\,\ hh:mm:ss</c:formatCode>
                <c:ptCount val="28"/>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pt idx="27">
                  <c:v>44172.333333333336</c:v>
                </c:pt>
              </c:numCache>
            </c:numRef>
          </c:cat>
          <c:val>
            <c:numRef>
              <c:f>'1. Covid-19-Daten'!$K$262:$K$289</c:f>
              <c:numCache>
                <c:formatCode>General</c:formatCode>
                <c:ptCount val="28"/>
                <c:pt idx="0">
                  <c:v>6</c:v>
                </c:pt>
                <c:pt idx="1">
                  <c:v>4</c:v>
                </c:pt>
                <c:pt idx="2">
                  <c:v>3</c:v>
                </c:pt>
                <c:pt idx="3">
                  <c:v>2</c:v>
                </c:pt>
                <c:pt idx="6">
                  <c:v>6</c:v>
                </c:pt>
                <c:pt idx="7">
                  <c:v>9</c:v>
                </c:pt>
                <c:pt idx="8">
                  <c:v>8</c:v>
                </c:pt>
                <c:pt idx="9">
                  <c:v>6</c:v>
                </c:pt>
                <c:pt idx="10">
                  <c:v>5</c:v>
                </c:pt>
                <c:pt idx="13">
                  <c:v>4</c:v>
                </c:pt>
                <c:pt idx="14">
                  <c:v>3</c:v>
                </c:pt>
                <c:pt idx="15">
                  <c:v>4</c:v>
                </c:pt>
                <c:pt idx="16">
                  <c:v>6</c:v>
                </c:pt>
                <c:pt idx="17">
                  <c:v>4</c:v>
                </c:pt>
                <c:pt idx="20">
                  <c:v>7</c:v>
                </c:pt>
                <c:pt idx="21">
                  <c:v>8</c:v>
                </c:pt>
                <c:pt idx="22">
                  <c:v>8</c:v>
                </c:pt>
                <c:pt idx="23">
                  <c:v>10</c:v>
                </c:pt>
                <c:pt idx="24">
                  <c:v>8</c:v>
                </c:pt>
                <c:pt idx="27">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Covid-19-Daten'!$L$30:$L$296</c:f>
              <c:numCache>
                <c:formatCode>General</c:formatCode>
                <c:ptCount val="26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Covid-19-Daten'!$M$30:$M$296</c:f>
              <c:numCache>
                <c:formatCode>General</c:formatCode>
                <c:ptCount val="26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Covid-19-Daten'!$J$30:$J$296</c:f>
              <c:numCache>
                <c:formatCode>General</c:formatCode>
                <c:ptCount val="26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Covid-19-Daten'!$A$30:$A$289</c:f>
              <c:numCache>
                <c:formatCode>[$-F800]dddd\,\ mmmm\ dd\,\ yyyy\,\ hh:mm:ss</c:formatCode>
                <c:ptCount val="26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numCache>
            </c:numRef>
          </c:cat>
          <c:val>
            <c:numRef>
              <c:f>'1. Covid-19-Daten'!$K$30:$K$296</c:f>
              <c:numCache>
                <c:formatCode>General</c:formatCode>
                <c:ptCount val="26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Labortests'!$C$3:$C$26</c:f>
              <c:numCache>
                <c:formatCode>0</c:formatCode>
                <c:ptCount val="24"/>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2258.62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Labortests'!$D$3:$D$26</c:f>
              <c:numCache>
                <c:formatCode>0</c:formatCode>
                <c:ptCount val="24"/>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10151.380000000001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Labortests'!$E$3:$E$26</c:f>
              <c:numCache>
                <c:formatCode>#,##0.0</c:formatCode>
                <c:ptCount val="24"/>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18.2</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6"/>
  <sheetViews>
    <sheetView zoomScale="110" zoomScaleNormal="110" workbookViewId="0">
      <pane xSplit="1" ySplit="1" topLeftCell="B193" activePane="bottomRight" state="frozen"/>
      <selection pane="topRight" activeCell="B1" sqref="B1"/>
      <selection pane="bottomLeft" activeCell="A2" sqref="A2"/>
      <selection pane="bottomRight" activeCell="F214" sqref="F214"/>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42" t="s">
        <v>101</v>
      </c>
      <c r="C1" s="243"/>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09"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9">
        <v>55</v>
      </c>
      <c r="C206" s="180">
        <f t="shared" si="3"/>
        <v>2858</v>
      </c>
    </row>
    <row r="207" spans="1:3" x14ac:dyDescent="0.2">
      <c r="A207" s="82">
        <v>44170</v>
      </c>
      <c r="B207" s="87"/>
      <c r="C207" s="178">
        <f t="shared" si="3"/>
        <v>2858</v>
      </c>
    </row>
    <row r="208" spans="1:3" x14ac:dyDescent="0.2">
      <c r="A208" s="82">
        <v>44171</v>
      </c>
      <c r="B208" s="87"/>
      <c r="C208" s="178">
        <f t="shared" si="3"/>
        <v>2858</v>
      </c>
    </row>
    <row r="209" spans="1:3" x14ac:dyDescent="0.2">
      <c r="A209" s="82">
        <v>44172</v>
      </c>
      <c r="B209" s="87">
        <v>101</v>
      </c>
      <c r="C209" s="178">
        <f t="shared" si="3"/>
        <v>2959</v>
      </c>
    </row>
    <row r="210" spans="1:3" x14ac:dyDescent="0.2">
      <c r="A210" s="82">
        <v>44173</v>
      </c>
      <c r="B210" s="87"/>
      <c r="C210" s="88"/>
    </row>
    <row r="211" spans="1:3" x14ac:dyDescent="0.2">
      <c r="A211" s="82">
        <v>44174</v>
      </c>
      <c r="B211" s="87"/>
      <c r="C211" s="88"/>
    </row>
    <row r="212" spans="1:3" x14ac:dyDescent="0.2">
      <c r="A212" s="82">
        <v>44175</v>
      </c>
      <c r="B212" s="87"/>
      <c r="C212" s="88"/>
    </row>
    <row r="213" spans="1:3" x14ac:dyDescent="0.2">
      <c r="A213" s="82">
        <v>44176</v>
      </c>
      <c r="B213" s="87"/>
      <c r="C213" s="88"/>
    </row>
    <row r="214" spans="1:3" x14ac:dyDescent="0.2">
      <c r="A214" s="82">
        <v>44177</v>
      </c>
      <c r="B214" s="87"/>
      <c r="C214" s="88"/>
    </row>
    <row r="215" spans="1:3" x14ac:dyDescent="0.2">
      <c r="A215" s="82">
        <v>44178</v>
      </c>
      <c r="B215" s="87"/>
      <c r="C215" s="88"/>
    </row>
    <row r="216" spans="1:3" x14ac:dyDescent="0.2">
      <c r="A216" s="155"/>
      <c r="B216" s="87"/>
      <c r="C216" s="88"/>
    </row>
    <row r="217" spans="1:3" ht="15" thickBot="1" x14ac:dyDescent="0.25">
      <c r="A217" s="89" t="s">
        <v>87</v>
      </c>
      <c r="B217" s="90">
        <f>MAX(C3:C217)</f>
        <v>2959</v>
      </c>
      <c r="C217" s="91"/>
    </row>
    <row r="218" spans="1:3" ht="15" thickTop="1"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7"/>
  <sheetViews>
    <sheetView zoomScale="110" zoomScaleNormal="110" workbookViewId="0">
      <pane ySplit="3" topLeftCell="A183" activePane="bottomLeft" state="frozen"/>
      <selection pane="bottomLeft" activeCell="J214" sqref="J214"/>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44" t="s">
        <v>102</v>
      </c>
      <c r="C1" s="244"/>
      <c r="D1" s="245"/>
    </row>
    <row r="2" spans="1:4" x14ac:dyDescent="0.2">
      <c r="A2" s="93"/>
      <c r="B2" s="246"/>
      <c r="C2" s="246"/>
      <c r="D2" s="247"/>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82">
        <f>SUM(D206,B207)</f>
        <v>12624</v>
      </c>
    </row>
    <row r="208" spans="1:4" x14ac:dyDescent="0.2">
      <c r="A208" s="98">
        <v>44170</v>
      </c>
      <c r="B208" s="104"/>
      <c r="C208" s="104"/>
      <c r="D208" s="101">
        <f t="shared" ref="D208:D210"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c r="C211" s="104"/>
      <c r="D211" s="105"/>
    </row>
    <row r="212" spans="1:4" x14ac:dyDescent="0.2">
      <c r="A212" s="98">
        <v>44174</v>
      </c>
      <c r="B212" s="104"/>
      <c r="C212" s="104"/>
      <c r="D212" s="105"/>
    </row>
    <row r="213" spans="1:4" x14ac:dyDescent="0.2">
      <c r="A213" s="98">
        <v>44175</v>
      </c>
      <c r="B213" s="104"/>
      <c r="C213" s="104"/>
      <c r="D213" s="105"/>
    </row>
    <row r="214" spans="1:4" x14ac:dyDescent="0.2">
      <c r="A214" s="98">
        <v>44176</v>
      </c>
      <c r="B214" s="104"/>
      <c r="C214" s="104"/>
      <c r="D214" s="105"/>
    </row>
    <row r="215" spans="1:4" x14ac:dyDescent="0.2">
      <c r="A215" s="98">
        <v>44177</v>
      </c>
      <c r="B215" s="104"/>
      <c r="C215" s="104"/>
      <c r="D215" s="105"/>
    </row>
    <row r="216" spans="1:4" x14ac:dyDescent="0.2">
      <c r="A216" s="98">
        <v>44178</v>
      </c>
      <c r="B216" s="104"/>
      <c r="C216" s="104"/>
      <c r="D216" s="105"/>
    </row>
    <row r="217" spans="1:4" x14ac:dyDescent="0.2">
      <c r="A217" s="156"/>
      <c r="B217" s="104"/>
      <c r="C217" s="104"/>
      <c r="D217" s="105"/>
    </row>
    <row r="218" spans="1:4" ht="15" thickBot="1" x14ac:dyDescent="0.25">
      <c r="A218" s="106" t="s">
        <v>87</v>
      </c>
      <c r="B218" s="107"/>
      <c r="C218" s="107"/>
      <c r="D218" s="108">
        <f>MAX(D4:D217)</f>
        <v>12633</v>
      </c>
    </row>
    <row r="219" spans="1:4" ht="15" thickTop="1"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9"/>
  <sheetViews>
    <sheetView zoomScaleNormal="100" workbookViewId="0">
      <pane xSplit="1" ySplit="1" topLeftCell="B173" activePane="bottomRight" state="frozen"/>
      <selection pane="topRight" activeCell="B1" sqref="B1"/>
      <selection pane="bottomLeft" activeCell="A3" sqref="A3"/>
      <selection pane="bottomRight" activeCell="M221" sqref="M221"/>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8" t="s">
        <v>58</v>
      </c>
      <c r="C1" s="248"/>
      <c r="D1" s="248" t="s">
        <v>79</v>
      </c>
      <c r="E1" s="248"/>
      <c r="F1" s="249" t="s">
        <v>113</v>
      </c>
      <c r="G1" s="250"/>
      <c r="H1" s="248" t="s">
        <v>29</v>
      </c>
      <c r="I1" s="248"/>
      <c r="J1" s="248" t="s">
        <v>80</v>
      </c>
      <c r="K1" s="248"/>
      <c r="L1" s="248" t="s">
        <v>73</v>
      </c>
      <c r="M1" s="248"/>
      <c r="N1" s="248" t="s">
        <v>11</v>
      </c>
      <c r="O1" s="251"/>
      <c r="P1" s="250" t="s">
        <v>57</v>
      </c>
      <c r="Q1" s="248"/>
      <c r="R1" s="248" t="s">
        <v>149</v>
      </c>
      <c r="S1" s="248"/>
      <c r="T1" s="248" t="s">
        <v>44</v>
      </c>
      <c r="U1" s="248"/>
      <c r="V1" s="248" t="s">
        <v>32</v>
      </c>
      <c r="W1" s="248"/>
      <c r="X1" s="248" t="s">
        <v>133</v>
      </c>
      <c r="Y1" s="248"/>
      <c r="Z1" s="248" t="s">
        <v>56</v>
      </c>
      <c r="AA1" s="248"/>
      <c r="AB1" s="248" t="s">
        <v>33</v>
      </c>
      <c r="AC1" s="248"/>
      <c r="AD1" s="249" t="s">
        <v>154</v>
      </c>
      <c r="AE1" s="250"/>
      <c r="AF1" s="248" t="s">
        <v>106</v>
      </c>
      <c r="AG1" s="248"/>
      <c r="AH1" s="248" t="s">
        <v>63</v>
      </c>
      <c r="AI1" s="248"/>
      <c r="AJ1" s="248" t="s">
        <v>34</v>
      </c>
      <c r="AK1" s="248"/>
      <c r="AL1" s="248" t="s">
        <v>45</v>
      </c>
      <c r="AM1" s="248"/>
      <c r="AN1" s="248" t="s">
        <v>27</v>
      </c>
      <c r="AO1" s="248"/>
      <c r="AP1" s="248" t="s">
        <v>46</v>
      </c>
      <c r="AQ1" s="248"/>
      <c r="AR1" s="248" t="s">
        <v>134</v>
      </c>
      <c r="AS1" s="248"/>
      <c r="AT1" s="248" t="s">
        <v>51</v>
      </c>
      <c r="AU1" s="248"/>
      <c r="AV1" s="248" t="s">
        <v>47</v>
      </c>
      <c r="AW1" s="248"/>
      <c r="AX1" s="248" t="s">
        <v>40</v>
      </c>
      <c r="AY1" s="248"/>
      <c r="AZ1" s="249" t="s">
        <v>107</v>
      </c>
      <c r="BA1" s="250"/>
      <c r="BB1" s="249" t="s">
        <v>124</v>
      </c>
      <c r="BC1" s="250"/>
      <c r="BD1" s="248" t="s">
        <v>41</v>
      </c>
      <c r="BE1" s="248"/>
      <c r="BF1" s="249" t="s">
        <v>109</v>
      </c>
      <c r="BG1" s="250"/>
      <c r="BH1" s="249" t="s">
        <v>143</v>
      </c>
      <c r="BI1" s="250"/>
      <c r="BJ1" s="249" t="s">
        <v>144</v>
      </c>
      <c r="BK1" s="250"/>
      <c r="BL1" s="249" t="s">
        <v>140</v>
      </c>
      <c r="BM1" s="250"/>
      <c r="BN1" s="249" t="s">
        <v>125</v>
      </c>
      <c r="BO1" s="250"/>
      <c r="BP1" s="249" t="s">
        <v>139</v>
      </c>
      <c r="BQ1" s="250"/>
      <c r="BR1" s="249" t="s">
        <v>135</v>
      </c>
      <c r="BS1" s="250"/>
      <c r="BT1" s="249" t="s">
        <v>141</v>
      </c>
      <c r="BU1" s="250"/>
      <c r="BV1" s="248" t="s">
        <v>70</v>
      </c>
      <c r="BW1" s="248"/>
      <c r="BX1" s="248" t="s">
        <v>42</v>
      </c>
      <c r="BY1" s="248"/>
      <c r="BZ1" s="248" t="s">
        <v>62</v>
      </c>
      <c r="CA1" s="248"/>
      <c r="CB1" s="248" t="s">
        <v>35</v>
      </c>
      <c r="CC1" s="248"/>
      <c r="CD1" s="249" t="s">
        <v>126</v>
      </c>
      <c r="CE1" s="250"/>
      <c r="CF1" s="249" t="s">
        <v>110</v>
      </c>
      <c r="CG1" s="250"/>
      <c r="CH1" s="249" t="s">
        <v>111</v>
      </c>
      <c r="CI1" s="250"/>
      <c r="CJ1" s="248" t="s">
        <v>36</v>
      </c>
      <c r="CK1" s="248"/>
      <c r="CL1" s="249" t="s">
        <v>108</v>
      </c>
      <c r="CM1" s="250"/>
      <c r="CN1" s="249" t="s">
        <v>112</v>
      </c>
      <c r="CO1" s="250"/>
      <c r="CP1" s="249" t="s">
        <v>127</v>
      </c>
      <c r="CQ1" s="250"/>
      <c r="CR1" s="249" t="s">
        <v>128</v>
      </c>
      <c r="CS1" s="250"/>
      <c r="CT1" s="249" t="s">
        <v>145</v>
      </c>
      <c r="CU1" s="250"/>
      <c r="CV1" s="248" t="s">
        <v>37</v>
      </c>
      <c r="CW1" s="248"/>
      <c r="CX1" s="249" t="s">
        <v>146</v>
      </c>
      <c r="CY1" s="250"/>
      <c r="CZ1" s="248" t="s">
        <v>48</v>
      </c>
      <c r="DA1" s="248"/>
      <c r="DB1" s="249" t="s">
        <v>28</v>
      </c>
      <c r="DC1" s="250"/>
      <c r="DD1" s="248" t="s">
        <v>64</v>
      </c>
      <c r="DE1" s="248"/>
      <c r="DF1" s="248" t="s">
        <v>38</v>
      </c>
      <c r="DG1" s="248"/>
      <c r="DH1" s="248" t="s">
        <v>68</v>
      </c>
      <c r="DI1" s="248"/>
      <c r="DJ1" s="248" t="s">
        <v>67</v>
      </c>
      <c r="DK1" s="248"/>
      <c r="DL1" s="248" t="s">
        <v>39</v>
      </c>
      <c r="DM1" s="248"/>
      <c r="DN1" s="248" t="s">
        <v>59</v>
      </c>
      <c r="DO1" s="248"/>
      <c r="DP1" s="249" t="s">
        <v>114</v>
      </c>
      <c r="DQ1" s="250"/>
      <c r="DR1" s="249" t="s">
        <v>147</v>
      </c>
      <c r="DS1" s="250"/>
      <c r="DT1" s="248" t="s">
        <v>31</v>
      </c>
      <c r="DU1" s="248"/>
      <c r="DV1" s="248" t="s">
        <v>60</v>
      </c>
      <c r="DW1" s="248"/>
      <c r="DX1" s="248" t="s">
        <v>61</v>
      </c>
      <c r="DY1" s="248"/>
      <c r="DZ1" s="249" t="s">
        <v>115</v>
      </c>
      <c r="EA1" s="250"/>
      <c r="EB1" s="249" t="s">
        <v>116</v>
      </c>
      <c r="EC1" s="250"/>
      <c r="ED1" s="248" t="s">
        <v>30</v>
      </c>
      <c r="EE1" s="248"/>
      <c r="EF1" s="249" t="s">
        <v>117</v>
      </c>
      <c r="EG1" s="250"/>
      <c r="EH1" s="248" t="s">
        <v>43</v>
      </c>
      <c r="EI1" s="248"/>
      <c r="EJ1" s="248" t="s">
        <v>71</v>
      </c>
      <c r="EK1" s="248"/>
      <c r="EL1" s="248" t="s">
        <v>49</v>
      </c>
      <c r="EM1" s="248"/>
      <c r="EN1" s="249" t="s">
        <v>118</v>
      </c>
      <c r="EO1" s="250"/>
      <c r="EP1" s="248" t="s">
        <v>54</v>
      </c>
      <c r="EQ1" s="248"/>
      <c r="ER1" s="249" t="s">
        <v>153</v>
      </c>
      <c r="ES1" s="250"/>
      <c r="ET1" s="249" t="s">
        <v>65</v>
      </c>
      <c r="EU1" s="250"/>
      <c r="EV1" s="249" t="s">
        <v>150</v>
      </c>
      <c r="EW1" s="250"/>
      <c r="EX1" s="249" t="s">
        <v>151</v>
      </c>
      <c r="EY1" s="250"/>
      <c r="EZ1" s="249" t="s">
        <v>155</v>
      </c>
      <c r="FA1" s="250"/>
      <c r="FB1" s="249" t="s">
        <v>148</v>
      </c>
      <c r="FC1" s="250"/>
      <c r="FD1" s="249" t="s">
        <v>152</v>
      </c>
      <c r="FE1" s="250"/>
      <c r="FF1" s="249" t="s">
        <v>138</v>
      </c>
      <c r="FG1" s="250"/>
      <c r="FH1" s="249" t="s">
        <v>129</v>
      </c>
      <c r="FI1" s="250"/>
      <c r="FJ1" s="249" t="s">
        <v>119</v>
      </c>
      <c r="FK1" s="250"/>
      <c r="FL1" s="248" t="s">
        <v>55</v>
      </c>
      <c r="FM1" s="248"/>
      <c r="FN1" s="249" t="s">
        <v>142</v>
      </c>
      <c r="FO1" s="250"/>
      <c r="FP1" s="248" t="s">
        <v>50</v>
      </c>
      <c r="FQ1" s="248"/>
      <c r="FR1" s="248" t="s">
        <v>72</v>
      </c>
      <c r="FS1" s="248"/>
      <c r="FT1" s="249" t="s">
        <v>130</v>
      </c>
      <c r="FU1" s="250"/>
      <c r="FV1" s="249" t="s">
        <v>137</v>
      </c>
      <c r="FW1" s="250"/>
      <c r="FX1" s="248" t="s">
        <v>66</v>
      </c>
      <c r="FY1" s="248"/>
      <c r="FZ1" s="249" t="s">
        <v>120</v>
      </c>
      <c r="GA1" s="250"/>
      <c r="GB1" s="248" t="s">
        <v>69</v>
      </c>
      <c r="GC1" s="248"/>
      <c r="GD1" s="249" t="s">
        <v>121</v>
      </c>
      <c r="GE1" s="250"/>
      <c r="GF1" s="248" t="s">
        <v>136</v>
      </c>
      <c r="GG1" s="248"/>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9"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09"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09" si="142">SUM(E186,D187)</f>
        <v>399</v>
      </c>
      <c r="F187" s="10"/>
      <c r="G187" s="10"/>
      <c r="H187" s="10"/>
      <c r="I187" s="10"/>
      <c r="J187" s="10"/>
      <c r="K187" s="10"/>
      <c r="L187" s="10"/>
      <c r="M187" s="10">
        <f t="shared" ref="M187:M209"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09" si="144">F200+G199</f>
        <v>24</v>
      </c>
      <c r="I200" s="10">
        <f t="shared" ref="I200:I209" si="145">H200+I199</f>
        <v>197</v>
      </c>
      <c r="K200" s="10">
        <f t="shared" ref="K200:K209"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v>0</v>
      </c>
      <c r="C206" s="10">
        <f t="shared" si="135"/>
        <v>0</v>
      </c>
      <c r="D206" s="10">
        <v>0</v>
      </c>
      <c r="E206" s="10">
        <f t="shared" si="142"/>
        <v>404</v>
      </c>
      <c r="F206" s="134">
        <v>0</v>
      </c>
      <c r="G206" s="134">
        <f t="shared" si="144"/>
        <v>24</v>
      </c>
      <c r="H206" s="134">
        <v>0</v>
      </c>
      <c r="I206" s="134">
        <f t="shared" si="145"/>
        <v>199</v>
      </c>
      <c r="J206" s="134">
        <v>0</v>
      </c>
      <c r="K206" s="134">
        <f t="shared" si="146"/>
        <v>122</v>
      </c>
      <c r="L206" s="134">
        <v>0</v>
      </c>
      <c r="M206" s="134">
        <f t="shared" si="143"/>
        <v>179</v>
      </c>
      <c r="N206" s="10">
        <v>0</v>
      </c>
      <c r="O206" s="114">
        <f t="shared" si="111"/>
        <v>7</v>
      </c>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f t="shared" si="135"/>
        <v>0</v>
      </c>
      <c r="D207" s="10"/>
      <c r="E207" s="10">
        <f t="shared" si="142"/>
        <v>404</v>
      </c>
      <c r="F207" s="10"/>
      <c r="G207" s="10">
        <f t="shared" si="144"/>
        <v>24</v>
      </c>
      <c r="H207" s="10"/>
      <c r="I207" s="10">
        <f t="shared" si="145"/>
        <v>199</v>
      </c>
      <c r="J207" s="10"/>
      <c r="K207" s="10">
        <f t="shared" si="146"/>
        <v>122</v>
      </c>
      <c r="L207" s="10"/>
      <c r="M207" s="10">
        <f t="shared" si="143"/>
        <v>179</v>
      </c>
      <c r="N207" s="10"/>
      <c r="O207" s="114">
        <f t="shared" si="111"/>
        <v>7</v>
      </c>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f t="shared" si="135"/>
        <v>0</v>
      </c>
      <c r="D208" s="10"/>
      <c r="E208" s="10">
        <f t="shared" si="142"/>
        <v>404</v>
      </c>
      <c r="F208" s="10"/>
      <c r="G208" s="10">
        <f t="shared" si="144"/>
        <v>24</v>
      </c>
      <c r="H208" s="10"/>
      <c r="I208" s="10">
        <f t="shared" si="145"/>
        <v>199</v>
      </c>
      <c r="J208" s="10"/>
      <c r="K208" s="10">
        <f t="shared" si="146"/>
        <v>122</v>
      </c>
      <c r="L208" s="10"/>
      <c r="M208" s="10">
        <f t="shared" si="143"/>
        <v>179</v>
      </c>
      <c r="N208" s="10"/>
      <c r="O208" s="114">
        <f t="shared" si="111"/>
        <v>7</v>
      </c>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5" customHeight="1" x14ac:dyDescent="0.2">
      <c r="A209" s="115">
        <v>44172</v>
      </c>
      <c r="B209" s="10">
        <v>0</v>
      </c>
      <c r="C209" s="10">
        <f t="shared" si="135"/>
        <v>0</v>
      </c>
      <c r="D209" s="10">
        <v>0</v>
      </c>
      <c r="E209" s="10">
        <f t="shared" si="142"/>
        <v>404</v>
      </c>
      <c r="F209" s="10">
        <v>2</v>
      </c>
      <c r="G209" s="10">
        <f t="shared" si="144"/>
        <v>26</v>
      </c>
      <c r="H209" s="10">
        <v>4</v>
      </c>
      <c r="I209" s="10">
        <f t="shared" si="145"/>
        <v>203</v>
      </c>
      <c r="J209" s="10">
        <v>2</v>
      </c>
      <c r="K209" s="10">
        <f t="shared" si="146"/>
        <v>124</v>
      </c>
      <c r="L209" s="10">
        <v>1</v>
      </c>
      <c r="M209" s="10">
        <f t="shared" si="143"/>
        <v>180</v>
      </c>
      <c r="N209" s="10">
        <v>0</v>
      </c>
      <c r="O209" s="114">
        <f t="shared" si="111"/>
        <v>7</v>
      </c>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ht="15" customHeight="1" x14ac:dyDescent="0.2">
      <c r="A210" s="115">
        <v>44173</v>
      </c>
      <c r="B210" s="10"/>
      <c r="C210" s="10"/>
      <c r="D210" s="10"/>
      <c r="E210" s="10"/>
      <c r="F210" s="10"/>
      <c r="G210" s="10"/>
      <c r="H210" s="10"/>
      <c r="I210" s="10"/>
      <c r="J210" s="10"/>
      <c r="K210" s="10"/>
      <c r="L210" s="10"/>
      <c r="M210" s="10"/>
      <c r="N210" s="10"/>
      <c r="O210" s="114"/>
      <c r="P210" s="142"/>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row>
    <row r="211" spans="1:189" ht="15" customHeight="1" x14ac:dyDescent="0.2">
      <c r="A211" s="115">
        <v>44174</v>
      </c>
      <c r="B211" s="10"/>
      <c r="C211" s="10"/>
      <c r="D211" s="10"/>
      <c r="E211" s="10"/>
      <c r="F211" s="10"/>
      <c r="G211" s="10"/>
      <c r="H211" s="10"/>
      <c r="I211" s="10"/>
      <c r="J211" s="10"/>
      <c r="K211" s="10"/>
      <c r="L211" s="10"/>
      <c r="M211" s="10"/>
      <c r="N211" s="10"/>
      <c r="O211" s="114"/>
      <c r="P211" s="142"/>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row>
    <row r="212" spans="1:189" ht="15" customHeight="1" x14ac:dyDescent="0.2">
      <c r="A212" s="115">
        <v>44175</v>
      </c>
      <c r="B212" s="10"/>
      <c r="C212" s="10"/>
      <c r="D212" s="10"/>
      <c r="E212" s="10"/>
      <c r="F212" s="10"/>
      <c r="G212" s="10"/>
      <c r="H212" s="10"/>
      <c r="I212" s="10"/>
      <c r="J212" s="10"/>
      <c r="K212" s="10"/>
      <c r="L212" s="10"/>
      <c r="M212" s="10"/>
      <c r="N212" s="10"/>
      <c r="O212" s="114"/>
      <c r="P212" s="142"/>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row>
    <row r="213" spans="1:189" ht="15" customHeight="1" x14ac:dyDescent="0.2">
      <c r="A213" s="115">
        <v>44176</v>
      </c>
      <c r="B213" s="10"/>
      <c r="C213" s="10"/>
      <c r="D213" s="10"/>
      <c r="E213" s="10"/>
      <c r="F213" s="10"/>
      <c r="G213" s="10"/>
      <c r="H213" s="10"/>
      <c r="I213" s="10"/>
      <c r="J213" s="10"/>
      <c r="K213" s="10"/>
      <c r="L213" s="10"/>
      <c r="M213" s="10"/>
      <c r="N213" s="10"/>
      <c r="O213" s="114"/>
      <c r="P213" s="142"/>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row>
    <row r="214" spans="1:189" ht="15" customHeight="1" x14ac:dyDescent="0.2">
      <c r="A214" s="115">
        <v>44177</v>
      </c>
      <c r="B214" s="10"/>
      <c r="C214" s="10"/>
      <c r="D214" s="10"/>
      <c r="E214" s="10"/>
      <c r="F214" s="10"/>
      <c r="G214" s="10"/>
      <c r="H214" s="10"/>
      <c r="I214" s="10"/>
      <c r="J214" s="10"/>
      <c r="K214" s="10"/>
      <c r="L214" s="10"/>
      <c r="M214" s="10"/>
      <c r="N214" s="10"/>
      <c r="O214" s="114"/>
      <c r="P214" s="142"/>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row>
    <row r="215" spans="1:189" ht="15" customHeight="1" x14ac:dyDescent="0.2">
      <c r="A215" s="115">
        <v>44178</v>
      </c>
      <c r="B215" s="10"/>
      <c r="C215" s="10"/>
      <c r="D215" s="10"/>
      <c r="E215" s="10"/>
      <c r="F215" s="10"/>
      <c r="G215" s="10"/>
      <c r="H215" s="10"/>
      <c r="I215" s="10"/>
      <c r="J215" s="10"/>
      <c r="K215" s="10"/>
      <c r="L215" s="10"/>
      <c r="M215" s="10"/>
      <c r="N215" s="10"/>
      <c r="O215" s="114"/>
      <c r="P215" s="142"/>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row>
    <row r="216" spans="1:189" ht="14.25" customHeight="1" x14ac:dyDescent="0.2">
      <c r="A216" s="115"/>
      <c r="B216" s="10"/>
      <c r="C216" s="10"/>
      <c r="D216" s="10"/>
      <c r="E216" s="10"/>
      <c r="F216" s="10"/>
      <c r="G216" s="10"/>
      <c r="H216" s="10"/>
      <c r="I216" s="10"/>
      <c r="J216" s="10"/>
      <c r="K216" s="10"/>
      <c r="L216" s="10"/>
      <c r="M216" s="10"/>
      <c r="N216" s="10"/>
      <c r="O216" s="114"/>
      <c r="P216" s="142"/>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row>
    <row r="217" spans="1:189" s="118" customFormat="1" ht="15" thickBot="1" x14ac:dyDescent="0.25">
      <c r="A217" s="117" t="s">
        <v>87</v>
      </c>
      <c r="B217" s="252">
        <f>MAX(C3:C216)</f>
        <v>0</v>
      </c>
      <c r="C217" s="253"/>
      <c r="D217" s="252">
        <f>MAX(E3:E216)</f>
        <v>404</v>
      </c>
      <c r="E217" s="253"/>
      <c r="F217" s="252">
        <f>MAX(G3:G216)</f>
        <v>26</v>
      </c>
      <c r="G217" s="253"/>
      <c r="H217" s="252">
        <f>MAX(I3:I216)</f>
        <v>203</v>
      </c>
      <c r="I217" s="253"/>
      <c r="J217" s="252">
        <f t="shared" ref="J217" si="147">MAX(K3:K216)</f>
        <v>124</v>
      </c>
      <c r="K217" s="253"/>
      <c r="L217" s="252">
        <f t="shared" ref="L217" si="148">MAX(M3:M216)</f>
        <v>180</v>
      </c>
      <c r="M217" s="253"/>
      <c r="N217" s="252">
        <f t="shared" ref="N217" si="149">MAX(O3:O216)</f>
        <v>7</v>
      </c>
      <c r="O217" s="253"/>
      <c r="P217" s="254">
        <f>MAX(Q3:Q216)</f>
        <v>68</v>
      </c>
      <c r="Q217" s="253"/>
      <c r="R217" s="252">
        <f>MAX(S3:S216)</f>
        <v>1</v>
      </c>
      <c r="S217" s="253"/>
      <c r="T217" s="252">
        <f>MAX(U3:U216)</f>
        <v>11</v>
      </c>
      <c r="U217" s="253"/>
      <c r="V217" s="252">
        <f>MAX(W3:W216)</f>
        <v>3</v>
      </c>
      <c r="W217" s="253"/>
      <c r="X217" s="252">
        <f>MAX(Y3:Y216)</f>
        <v>4</v>
      </c>
      <c r="Y217" s="253"/>
      <c r="Z217" s="252">
        <f>MAX(AA3:AA216)</f>
        <v>4</v>
      </c>
      <c r="AA217" s="253"/>
      <c r="AB217" s="252">
        <f>MAX(AC3:AC216)</f>
        <v>3</v>
      </c>
      <c r="AC217" s="253"/>
      <c r="AD217" s="252">
        <f>MAX(AE3:AE165)</f>
        <v>3</v>
      </c>
      <c r="AE217" s="253"/>
      <c r="AF217" s="252">
        <f>MAX(AG3:AG216)</f>
        <v>58</v>
      </c>
      <c r="AG217" s="253"/>
      <c r="AH217" s="252">
        <f>MAX(AI3:AI216)</f>
        <v>0</v>
      </c>
      <c r="AI217" s="253"/>
      <c r="AJ217" s="252">
        <f>MAX(AK3:AK216)</f>
        <v>3</v>
      </c>
      <c r="AK217" s="253"/>
      <c r="AL217" s="252">
        <f>MAX(AM3:AM165)</f>
        <v>10</v>
      </c>
      <c r="AM217" s="253"/>
      <c r="AN217" s="252">
        <f>MAX(AO3:AO216)</f>
        <v>1689</v>
      </c>
      <c r="AO217" s="253"/>
      <c r="AP217" s="252">
        <f>MAX(AQ3:AQ216)</f>
        <v>173</v>
      </c>
      <c r="AQ217" s="253"/>
      <c r="AR217" s="252">
        <f>MAX(AS3:AS216)</f>
        <v>3</v>
      </c>
      <c r="AS217" s="253"/>
      <c r="AT217" s="252">
        <f>MAX(AU3:AU216)</f>
        <v>3</v>
      </c>
      <c r="AU217" s="253"/>
      <c r="AV217" s="252">
        <f>MAX(AW3:AW216)</f>
        <v>24</v>
      </c>
      <c r="AW217" s="253"/>
      <c r="AX217" s="252">
        <f>MAX(AY3:AY216)</f>
        <v>15</v>
      </c>
      <c r="AY217" s="253"/>
      <c r="AZ217" s="252">
        <f>MAX(BA3:BA216)</f>
        <v>35</v>
      </c>
      <c r="BA217" s="253"/>
      <c r="BB217" s="252">
        <f>MAX(BC3:BC216)</f>
        <v>88</v>
      </c>
      <c r="BC217" s="253"/>
      <c r="BD217" s="252">
        <f>MAX(BE3:BE165)</f>
        <v>72</v>
      </c>
      <c r="BE217" s="253"/>
      <c r="BF217" s="252">
        <f>MAX(BG3:BG216)</f>
        <v>11</v>
      </c>
      <c r="BG217" s="253"/>
      <c r="BH217" s="252">
        <f>MAX(BI3:BI165)</f>
        <v>1</v>
      </c>
      <c r="BI217" s="253"/>
      <c r="BJ217" s="252">
        <f>MAX(BK3:BK165)</f>
        <v>0</v>
      </c>
      <c r="BK217" s="253"/>
      <c r="BL217" s="252">
        <f>MAX(BM3:BM165)</f>
        <v>0</v>
      </c>
      <c r="BM217" s="253"/>
      <c r="BN217" s="252">
        <f>MAX(BO3:BO216)</f>
        <v>2</v>
      </c>
      <c r="BO217" s="253"/>
      <c r="BP217" s="252">
        <f>MAX(BQ3:BQ216)</f>
        <v>0</v>
      </c>
      <c r="BQ217" s="253"/>
      <c r="BR217" s="252">
        <f>MAX(BS3:BS216)</f>
        <v>0</v>
      </c>
      <c r="BS217" s="253"/>
      <c r="BT217" s="252">
        <f>MAX(BU3:BU165)</f>
        <v>1</v>
      </c>
      <c r="BU217" s="253"/>
      <c r="BV217" s="252">
        <f>MAX(BW3:BW216)</f>
        <v>0</v>
      </c>
      <c r="BW217" s="253"/>
      <c r="BX217" s="252">
        <f>MAX(BY3:BY216)</f>
        <v>2</v>
      </c>
      <c r="BY217" s="253"/>
      <c r="BZ217" s="252">
        <f>MAX(CA3:CA216)</f>
        <v>18</v>
      </c>
      <c r="CA217" s="253"/>
      <c r="CB217" s="252">
        <f>MAX(CC3:CC216)</f>
        <v>3</v>
      </c>
      <c r="CC217" s="253"/>
      <c r="CD217" s="252">
        <f>MAX(CE3:CE216)</f>
        <v>10</v>
      </c>
      <c r="CE217" s="253"/>
      <c r="CF217" s="252">
        <f>MAX(CG3:CG216)</f>
        <v>30</v>
      </c>
      <c r="CG217" s="253"/>
      <c r="CH217" s="252">
        <f>MAX(CI3:CI216)</f>
        <v>5</v>
      </c>
      <c r="CI217" s="253"/>
      <c r="CJ217" s="252">
        <f>MAX(CK3:CK216)</f>
        <v>21</v>
      </c>
      <c r="CK217" s="253"/>
      <c r="CL217" s="252">
        <f>MAX(CM3:CM216)</f>
        <v>226</v>
      </c>
      <c r="CM217" s="253"/>
      <c r="CN217" s="252">
        <f>MAX(CO3:CO216)</f>
        <v>0</v>
      </c>
      <c r="CO217" s="253"/>
      <c r="CP217" s="252">
        <f>MAX(CQ3:CQ216)</f>
        <v>0</v>
      </c>
      <c r="CQ217" s="253"/>
      <c r="CR217" s="252">
        <f>MAX(CS3:CS216)</f>
        <v>12</v>
      </c>
      <c r="CS217" s="253"/>
      <c r="CT217" s="252">
        <f>MAX(CU3:CU165)</f>
        <v>1</v>
      </c>
      <c r="CU217" s="253"/>
      <c r="CV217" s="252">
        <f>MAX(CW3:CW216)</f>
        <v>14</v>
      </c>
      <c r="CW217" s="253"/>
      <c r="CX217" s="252">
        <f>MAX(CY3:CY165)</f>
        <v>5</v>
      </c>
      <c r="CY217" s="253"/>
      <c r="CZ217" s="252">
        <f>MAX(DA3:DA216)</f>
        <v>21</v>
      </c>
      <c r="DA217" s="253"/>
      <c r="DB217" s="252">
        <f>MAX(DC3:DC165)</f>
        <v>2556</v>
      </c>
      <c r="DC217" s="253"/>
      <c r="DD217" s="252">
        <f>MAX(DE3:DE216)</f>
        <v>416</v>
      </c>
      <c r="DE217" s="253"/>
      <c r="DF217" s="252">
        <f>MAX(DG3:DG216)</f>
        <v>6</v>
      </c>
      <c r="DG217" s="253"/>
      <c r="DH217" s="252">
        <f>MAX(DI3:DI216)</f>
        <v>16</v>
      </c>
      <c r="DI217" s="253"/>
      <c r="DJ217" s="252">
        <f>MAX(DK3:DK216)</f>
        <v>1</v>
      </c>
      <c r="DK217" s="253"/>
      <c r="DL217" s="252">
        <f>MAX(DM3:DM216)</f>
        <v>31</v>
      </c>
      <c r="DM217" s="253"/>
      <c r="DN217" s="252">
        <f>MAX(DO3:DO216)</f>
        <v>45</v>
      </c>
      <c r="DO217" s="253"/>
      <c r="DP217" s="252">
        <f>MAX(DQ3:DQ216)</f>
        <v>10</v>
      </c>
      <c r="DQ217" s="253"/>
      <c r="DR217" s="252">
        <f>MAX(DS3:DS165)</f>
        <v>50</v>
      </c>
      <c r="DS217" s="253"/>
      <c r="DT217" s="252">
        <f>MAX(DU3:DU216)</f>
        <v>22</v>
      </c>
      <c r="DU217" s="253"/>
      <c r="DV217" s="252">
        <f>MAX(DW3:DW216)</f>
        <v>2</v>
      </c>
      <c r="DW217" s="253"/>
      <c r="DX217" s="252">
        <f>MAX(DY3:DY165)</f>
        <v>1</v>
      </c>
      <c r="DY217" s="253"/>
      <c r="DZ217" s="252">
        <f>MAX(EA3:EA216)</f>
        <v>2</v>
      </c>
      <c r="EA217" s="253"/>
      <c r="EB217" s="252">
        <f>MAX(EC3:EC216)</f>
        <v>139</v>
      </c>
      <c r="EC217" s="253"/>
      <c r="ED217" s="252">
        <f>MAX(EE3:EE216)</f>
        <v>1536</v>
      </c>
      <c r="EE217" s="253"/>
      <c r="EF217" s="252">
        <f>MAX(EG3:EG216)</f>
        <v>0</v>
      </c>
      <c r="EG217" s="253"/>
      <c r="EH217" s="252">
        <f>MAX(EI3:EI216)</f>
        <v>10</v>
      </c>
      <c r="EI217" s="253"/>
      <c r="EJ217" s="252">
        <f>MAX(EK3:EK216)</f>
        <v>1</v>
      </c>
      <c r="EK217" s="253"/>
      <c r="EL217" s="252">
        <f>MAX(EM3:EM216)</f>
        <v>8</v>
      </c>
      <c r="EM217" s="253"/>
      <c r="EN217" s="252">
        <f>MAX(EO3:EO216)</f>
        <v>578</v>
      </c>
      <c r="EO217" s="253"/>
      <c r="EP217" s="252">
        <f>MAX(EQ3:EQ216)</f>
        <v>337</v>
      </c>
      <c r="EQ217" s="253"/>
      <c r="ER217" s="252">
        <f>MAX(ES3:ES216)</f>
        <v>40</v>
      </c>
      <c r="ES217" s="253"/>
      <c r="ET217" s="252">
        <f>MAX(EU3:EU165)</f>
        <v>0</v>
      </c>
      <c r="EU217" s="253"/>
      <c r="EV217" s="252">
        <f>MAX(EW3:EW165)</f>
        <v>0</v>
      </c>
      <c r="EW217" s="253"/>
      <c r="EX217" s="252">
        <f>MAX(EY3:EY165)</f>
        <v>3</v>
      </c>
      <c r="EY217" s="253"/>
      <c r="EZ217" s="252">
        <f>MAX(FA3:FA165)</f>
        <v>62</v>
      </c>
      <c r="FA217" s="253"/>
      <c r="FB217" s="252">
        <f>MAX(FC3:FC165)</f>
        <v>970</v>
      </c>
      <c r="FC217" s="253"/>
      <c r="FD217" s="252">
        <f>MAX(FE3:FE165)</f>
        <v>1</v>
      </c>
      <c r="FE217" s="253"/>
      <c r="FF217" s="252">
        <f>MAX(FG3:FG216)</f>
        <v>0</v>
      </c>
      <c r="FG217" s="253"/>
      <c r="FH217" s="252">
        <f>MAX(FI3:FI216)</f>
        <v>76</v>
      </c>
      <c r="FI217" s="253"/>
      <c r="FJ217" s="252">
        <f>MAX(FK3:FK216)</f>
        <v>61</v>
      </c>
      <c r="FK217" s="253"/>
      <c r="FL217" s="252">
        <f>MAX(FM3:FM216)</f>
        <v>1468</v>
      </c>
      <c r="FM217" s="253"/>
      <c r="FN217" s="252">
        <f>MAX(FO3:FO165)</f>
        <v>8</v>
      </c>
      <c r="FO217" s="253"/>
      <c r="FP217" s="252">
        <f>MAX(FQ3:FQ165)</f>
        <v>0</v>
      </c>
      <c r="FQ217" s="253"/>
      <c r="FR217" s="252">
        <f>MAX(FS3:FS165)</f>
        <v>2</v>
      </c>
      <c r="FS217" s="253"/>
      <c r="FT217" s="252">
        <f>MAX(FU3:FU216)</f>
        <v>8</v>
      </c>
      <c r="FU217" s="253"/>
      <c r="FV217" s="252">
        <f>MAX(FW3:FW216)</f>
        <v>1</v>
      </c>
      <c r="FW217" s="253"/>
      <c r="FX217" s="252">
        <f>MAX(FY3:FY216)</f>
        <v>46</v>
      </c>
      <c r="FY217" s="253"/>
      <c r="FZ217" s="252">
        <f>MAX(GA3:GA216)</f>
        <v>75</v>
      </c>
      <c r="GA217" s="253"/>
      <c r="GB217" s="252">
        <f>MAX(GC3:GC216)</f>
        <v>46</v>
      </c>
      <c r="GC217" s="253"/>
      <c r="GD217" s="252">
        <f>MAX(GE3:GE216)</f>
        <v>102</v>
      </c>
      <c r="GE217" s="253"/>
      <c r="GF217" s="252">
        <f>MAX(GG3:GG216)</f>
        <v>300</v>
      </c>
      <c r="GG217" s="253"/>
    </row>
    <row r="218" spans="1:189" s="36" customFormat="1" ht="12.75" thickTop="1" x14ac:dyDescent="0.2">
      <c r="O218" s="143"/>
      <c r="P218" s="143"/>
    </row>
    <row r="219" spans="1:189" s="36" customFormat="1" ht="12" x14ac:dyDescent="0.2">
      <c r="GF219" s="36" t="s">
        <v>156</v>
      </c>
      <c r="GG219" s="44">
        <f>SUM(B217:GG217)</f>
        <v>12633</v>
      </c>
    </row>
  </sheetData>
  <mergeCells count="188">
    <mergeCell ref="FX217:FY217"/>
    <mergeCell ref="FZ217:GA217"/>
    <mergeCell ref="FN217:FO217"/>
    <mergeCell ref="BH1:BI1"/>
    <mergeCell ref="BH217:BI217"/>
    <mergeCell ref="FD1:FE1"/>
    <mergeCell ref="FD217:FE217"/>
    <mergeCell ref="FF217:FG217"/>
    <mergeCell ref="BP217:BQ217"/>
    <mergeCell ref="FF1:FG1"/>
    <mergeCell ref="FJ217:FK217"/>
    <mergeCell ref="DR217:DS217"/>
    <mergeCell ref="BJ217:BK217"/>
    <mergeCell ref="FH217:FI217"/>
    <mergeCell ref="ED1:EE1"/>
    <mergeCell ref="DV1:DW1"/>
    <mergeCell ref="DH1:DI1"/>
    <mergeCell ref="DL1:DM1"/>
    <mergeCell ref="DF1:DG1"/>
    <mergeCell ref="DJ1:DK1"/>
    <mergeCell ref="CN1:CO1"/>
    <mergeCell ref="EB217:EC217"/>
    <mergeCell ref="EX1:EY1"/>
    <mergeCell ref="EX217:EY217"/>
    <mergeCell ref="EH217:EI217"/>
    <mergeCell ref="EJ217:EK217"/>
    <mergeCell ref="CB217:CC217"/>
    <mergeCell ref="CF217:CG217"/>
    <mergeCell ref="CH217:CI217"/>
    <mergeCell ref="CJ217:CK217"/>
    <mergeCell ref="DD217:DE217"/>
    <mergeCell ref="ED217:EE217"/>
    <mergeCell ref="DL217:DM217"/>
    <mergeCell ref="DN217:DO217"/>
    <mergeCell ref="DP217:DQ217"/>
    <mergeCell ref="EN217:EO217"/>
    <mergeCell ref="EP217:EQ217"/>
    <mergeCell ref="EF217:EG217"/>
    <mergeCell ref="AL1:AM1"/>
    <mergeCell ref="BD1:BE1"/>
    <mergeCell ref="DX1:DY1"/>
    <mergeCell ref="BJ1:BK1"/>
    <mergeCell ref="CT1:CU1"/>
    <mergeCell ref="CT217:CU217"/>
    <mergeCell ref="CX1:CY1"/>
    <mergeCell ref="CX217:CY217"/>
    <mergeCell ref="DR1:DS1"/>
    <mergeCell ref="DT217:DU217"/>
    <mergeCell ref="CL217:CM217"/>
    <mergeCell ref="CN217:CO217"/>
    <mergeCell ref="CV217:CW217"/>
    <mergeCell ref="CZ217:DA217"/>
    <mergeCell ref="CP217:CQ217"/>
    <mergeCell ref="CR217:CS217"/>
    <mergeCell ref="EL217:EM217"/>
    <mergeCell ref="DZ217:EA217"/>
    <mergeCell ref="BZ217:CA217"/>
    <mergeCell ref="AX217:AY217"/>
    <mergeCell ref="DV217:DW217"/>
    <mergeCell ref="GB217:GC217"/>
    <mergeCell ref="GD217:GE217"/>
    <mergeCell ref="GF217:GG217"/>
    <mergeCell ref="FL217:FM217"/>
    <mergeCell ref="L217:M217"/>
    <mergeCell ref="FV217:FW217"/>
    <mergeCell ref="FT217:FU217"/>
    <mergeCell ref="R1:S1"/>
    <mergeCell ref="R217:S217"/>
    <mergeCell ref="FP1:FQ1"/>
    <mergeCell ref="FR1:FS1"/>
    <mergeCell ref="AL217:AM217"/>
    <mergeCell ref="BD217:BE217"/>
    <mergeCell ref="DX217:DY217"/>
    <mergeCell ref="FP217:FQ217"/>
    <mergeCell ref="FR217:FS217"/>
    <mergeCell ref="DB1:DC1"/>
    <mergeCell ref="ET1:EU1"/>
    <mergeCell ref="DB217:DC217"/>
    <mergeCell ref="ET217:EU217"/>
    <mergeCell ref="BL1:BM1"/>
    <mergeCell ref="BL217:BM217"/>
    <mergeCell ref="BT1:BU1"/>
    <mergeCell ref="BT217:BU217"/>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FL1:FM1"/>
    <mergeCell ref="FX1:FY1"/>
    <mergeCell ref="L1:M1"/>
    <mergeCell ref="FV1:FW1"/>
    <mergeCell ref="D217:E217"/>
    <mergeCell ref="BV217:BW217"/>
    <mergeCell ref="BX217:BY217"/>
    <mergeCell ref="BF217:BG217"/>
    <mergeCell ref="BR217:BS217"/>
    <mergeCell ref="CD217:CE217"/>
    <mergeCell ref="BN217:BO217"/>
    <mergeCell ref="N217:O217"/>
    <mergeCell ref="DF217:DG217"/>
    <mergeCell ref="DH217:DI217"/>
    <mergeCell ref="DJ217:DK217"/>
    <mergeCell ref="ER217:ES217"/>
    <mergeCell ref="AN217:AO217"/>
    <mergeCell ref="AP217:AQ217"/>
    <mergeCell ref="AR217:AS217"/>
    <mergeCell ref="AT217:AU217"/>
    <mergeCell ref="AV217:AW217"/>
    <mergeCell ref="EZ217:FA217"/>
    <mergeCell ref="FB217:FC217"/>
    <mergeCell ref="EV217:EW217"/>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B217:C217"/>
    <mergeCell ref="T217:U217"/>
    <mergeCell ref="V217:W217"/>
    <mergeCell ref="X217:Y217"/>
    <mergeCell ref="BX1:BY1"/>
    <mergeCell ref="AF1:AG1"/>
    <mergeCell ref="Z217:AA217"/>
    <mergeCell ref="AB217:AC217"/>
    <mergeCell ref="AF217:AG217"/>
    <mergeCell ref="AH217:AI217"/>
    <mergeCell ref="AJ217:AK217"/>
    <mergeCell ref="AD1:AE1"/>
    <mergeCell ref="AD217:AE217"/>
    <mergeCell ref="F217:G217"/>
    <mergeCell ref="H217:I217"/>
    <mergeCell ref="F1:G1"/>
    <mergeCell ref="J217:K217"/>
    <mergeCell ref="AZ217:BA217"/>
    <mergeCell ref="BB217:BC217"/>
    <mergeCell ref="P217:Q217"/>
    <mergeCell ref="EH1:EI1"/>
    <mergeCell ref="J1:K1"/>
    <mergeCell ref="EP1:EQ1"/>
    <mergeCell ref="CP1:CQ1"/>
    <mergeCell ref="CR1:CS1"/>
    <mergeCell ref="N1:O1"/>
    <mergeCell ref="T1:U1"/>
    <mergeCell ref="BV1:BW1"/>
    <mergeCell ref="CZ1:DA1"/>
    <mergeCell ref="X1:Y1"/>
    <mergeCell ref="Z1:AA1"/>
    <mergeCell ref="AH1:AI1"/>
    <mergeCell ref="CJ1:C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zoomScale="110" zoomScaleNormal="110" workbookViewId="0">
      <pane xSplit="1" ySplit="2" topLeftCell="B186" activePane="bottomRight" state="frozen"/>
      <selection pane="topRight" activeCell="B1" sqref="B1"/>
      <selection pane="bottomLeft" activeCell="A3" sqref="A3"/>
      <selection pane="bottomRight" activeCell="F229" sqref="F229"/>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55" t="s">
        <v>90</v>
      </c>
      <c r="C1" s="255"/>
      <c r="D1" s="255"/>
      <c r="E1" s="255"/>
      <c r="F1" s="255"/>
      <c r="G1" s="255"/>
      <c r="H1" s="255"/>
      <c r="I1" s="255"/>
      <c r="J1" s="255"/>
      <c r="K1" s="256"/>
    </row>
    <row r="2" spans="1:11" x14ac:dyDescent="0.2">
      <c r="A2" s="121"/>
      <c r="B2" s="257" t="s">
        <v>22</v>
      </c>
      <c r="C2" s="257"/>
      <c r="D2" s="257" t="s">
        <v>23</v>
      </c>
      <c r="E2" s="257"/>
      <c r="F2" s="257" t="s">
        <v>24</v>
      </c>
      <c r="G2" s="257"/>
      <c r="H2" s="257" t="s">
        <v>25</v>
      </c>
      <c r="I2" s="257"/>
      <c r="J2" s="257" t="s">
        <v>26</v>
      </c>
      <c r="K2" s="258"/>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0" si="15">SUM(C160,B161)</f>
        <v>7235</v>
      </c>
      <c r="D161" s="128">
        <v>136</v>
      </c>
      <c r="E161" s="126">
        <f t="shared" ref="E161:E210" si="16">SUM(E160,D161)</f>
        <v>3638</v>
      </c>
      <c r="F161" s="128">
        <v>40</v>
      </c>
      <c r="G161" s="126">
        <f t="shared" ref="G161:G210" si="17">SUM(G160,F161)</f>
        <v>695</v>
      </c>
      <c r="H161" s="128">
        <v>20</v>
      </c>
      <c r="I161" s="126">
        <f t="shared" ref="I161:I210" si="18">I160+H161</f>
        <v>141</v>
      </c>
      <c r="J161" s="128">
        <v>0</v>
      </c>
      <c r="K161" s="127">
        <f t="shared" ref="K161:K210"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81">
        <f t="shared" si="15"/>
        <v>7699</v>
      </c>
      <c r="D207" s="147">
        <v>0</v>
      </c>
      <c r="E207" s="181">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c r="C211" s="139"/>
      <c r="D211" s="138"/>
      <c r="E211" s="139"/>
      <c r="F211" s="138"/>
      <c r="G211" s="139"/>
      <c r="H211" s="138"/>
      <c r="I211" s="139"/>
      <c r="J211" s="138"/>
      <c r="K211" s="140"/>
      <c r="L211" s="43"/>
    </row>
    <row r="212" spans="1:12" x14ac:dyDescent="0.2">
      <c r="A212" s="125">
        <v>44174</v>
      </c>
      <c r="B212" s="138"/>
      <c r="C212" s="139"/>
      <c r="D212" s="138"/>
      <c r="E212" s="139"/>
      <c r="F212" s="138"/>
      <c r="G212" s="139"/>
      <c r="H212" s="138"/>
      <c r="I212" s="139"/>
      <c r="J212" s="138"/>
      <c r="K212" s="140"/>
      <c r="L212" s="43"/>
    </row>
    <row r="213" spans="1:12" x14ac:dyDescent="0.2">
      <c r="A213" s="125">
        <v>44175</v>
      </c>
      <c r="B213" s="138"/>
      <c r="C213" s="139"/>
      <c r="D213" s="138"/>
      <c r="E213" s="139"/>
      <c r="F213" s="138"/>
      <c r="G213" s="139"/>
      <c r="H213" s="138"/>
      <c r="I213" s="139"/>
      <c r="J213" s="138"/>
      <c r="K213" s="140"/>
      <c r="L213" s="43"/>
    </row>
    <row r="214" spans="1:12" x14ac:dyDescent="0.2">
      <c r="A214" s="125">
        <v>44176</v>
      </c>
      <c r="B214" s="138"/>
      <c r="C214" s="139"/>
      <c r="D214" s="138"/>
      <c r="E214" s="139"/>
      <c r="F214" s="138"/>
      <c r="G214" s="139"/>
      <c r="H214" s="138"/>
      <c r="I214" s="139"/>
      <c r="J214" s="138"/>
      <c r="K214" s="140"/>
      <c r="L214" s="43"/>
    </row>
    <row r="215" spans="1:12" x14ac:dyDescent="0.2">
      <c r="A215" s="125">
        <v>44177</v>
      </c>
      <c r="B215" s="138"/>
      <c r="C215" s="139"/>
      <c r="D215" s="138"/>
      <c r="E215" s="139"/>
      <c r="F215" s="138"/>
      <c r="G215" s="139"/>
      <c r="H215" s="138"/>
      <c r="I215" s="139"/>
      <c r="J215" s="138"/>
      <c r="K215" s="140"/>
      <c r="L215" s="43"/>
    </row>
    <row r="216" spans="1:12" x14ac:dyDescent="0.2">
      <c r="A216" s="125">
        <v>44178</v>
      </c>
      <c r="B216" s="138"/>
      <c r="C216" s="139"/>
      <c r="D216" s="138"/>
      <c r="E216" s="139"/>
      <c r="F216" s="138"/>
      <c r="G216" s="139"/>
      <c r="H216" s="138"/>
      <c r="I216" s="139"/>
      <c r="J216" s="138"/>
      <c r="K216" s="140"/>
      <c r="L216" s="43"/>
    </row>
    <row r="217" spans="1:12" x14ac:dyDescent="0.2">
      <c r="A217" s="137"/>
      <c r="B217" s="138"/>
      <c r="C217" s="139"/>
      <c r="D217" s="138"/>
      <c r="E217" s="139"/>
      <c r="F217" s="138"/>
      <c r="G217" s="139"/>
      <c r="H217" s="138"/>
      <c r="I217" s="139"/>
      <c r="J217" s="138"/>
      <c r="K217" s="140"/>
      <c r="L217" s="43"/>
    </row>
    <row r="218" spans="1:12" ht="15" thickBot="1" x14ac:dyDescent="0.25">
      <c r="A218" s="129" t="s">
        <v>87</v>
      </c>
      <c r="B218" s="130"/>
      <c r="C218" s="131">
        <f>MAX(C4:C217)</f>
        <v>7701</v>
      </c>
      <c r="D218" s="130"/>
      <c r="E218" s="131">
        <f>MAX(E4:E217)</f>
        <v>3917</v>
      </c>
      <c r="F218" s="130"/>
      <c r="G218" s="131">
        <f>MAX(G4:G217)</f>
        <v>782</v>
      </c>
      <c r="H218" s="130"/>
      <c r="I218" s="131">
        <f>MAX(I4:I217)</f>
        <v>191</v>
      </c>
      <c r="J218" s="130"/>
      <c r="K218" s="132">
        <f>MAX(K4:K217)</f>
        <v>42</v>
      </c>
    </row>
    <row r="219" spans="1:12" ht="15" thickTop="1"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3" t="s">
        <v>91</v>
      </c>
      <c r="K220" s="119">
        <f>SUM(B218:K218)</f>
        <v>12633</v>
      </c>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zoomScaleNormal="100" workbookViewId="0">
      <pane ySplit="3" topLeftCell="A259" activePane="bottomLeft" state="frozen"/>
      <selection pane="bottomLeft" activeCell="C291" sqref="C291"/>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88" t="s">
        <v>92</v>
      </c>
      <c r="B1" s="189"/>
      <c r="C1" s="189"/>
      <c r="D1" s="189"/>
      <c r="E1" s="189"/>
      <c r="F1" s="189"/>
      <c r="G1" s="189"/>
      <c r="H1" s="189"/>
      <c r="I1" s="189"/>
      <c r="J1" s="189"/>
      <c r="K1" s="189"/>
      <c r="L1" s="189"/>
      <c r="M1" s="189"/>
      <c r="N1" s="189"/>
      <c r="O1" s="189"/>
      <c r="P1" s="189"/>
      <c r="Q1" s="189"/>
      <c r="R1" s="189"/>
      <c r="S1" s="190"/>
    </row>
    <row r="2" spans="1:21" ht="41.1" customHeight="1" x14ac:dyDescent="0.2">
      <c r="A2" s="15"/>
      <c r="B2" s="184" t="s">
        <v>0</v>
      </c>
      <c r="C2" s="185"/>
      <c r="D2" s="185"/>
      <c r="E2" s="185"/>
      <c r="F2" s="185"/>
      <c r="G2" s="185"/>
      <c r="H2" s="186"/>
      <c r="I2" s="187" t="s">
        <v>84</v>
      </c>
      <c r="J2" s="187"/>
      <c r="K2" s="187"/>
      <c r="L2" s="187"/>
      <c r="M2" s="187"/>
      <c r="N2" s="183" t="s">
        <v>1</v>
      </c>
      <c r="O2" s="183"/>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SUM(C69,-P83,-$N$297)</f>
        <v>876</v>
      </c>
      <c r="R83" s="28">
        <f>MROUND(Q83,5)</f>
        <v>875</v>
      </c>
      <c r="S83" s="25">
        <f t="shared" ref="S83:S146" si="19">IF(R83&gt;R82,R83,R82)</f>
        <v>875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881</v>
      </c>
      <c r="R84" s="28">
        <f t="shared" ref="R84:R147" si="20">MROUND(Q84,5)</f>
        <v>880</v>
      </c>
      <c r="S84" s="25">
        <f t="shared" si="19"/>
        <v>880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885</v>
      </c>
      <c r="R85" s="28">
        <f t="shared" si="20"/>
        <v>885</v>
      </c>
      <c r="S85" s="25">
        <f t="shared" si="19"/>
        <v>885</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892</v>
      </c>
      <c r="R86" s="28">
        <f t="shared" si="20"/>
        <v>890</v>
      </c>
      <c r="S86" s="25">
        <f t="shared" si="19"/>
        <v>890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895</v>
      </c>
      <c r="R87" s="28">
        <f t="shared" si="20"/>
        <v>895</v>
      </c>
      <c r="S87" s="25">
        <f t="shared" si="19"/>
        <v>895</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898</v>
      </c>
      <c r="R88" s="28">
        <f t="shared" si="20"/>
        <v>900</v>
      </c>
      <c r="S88" s="25">
        <f t="shared" si="19"/>
        <v>900</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902</v>
      </c>
      <c r="R89" s="28">
        <f t="shared" si="20"/>
        <v>900</v>
      </c>
      <c r="S89" s="25">
        <f t="shared" si="19"/>
        <v>900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908</v>
      </c>
      <c r="R90" s="28">
        <f t="shared" si="20"/>
        <v>910</v>
      </c>
      <c r="S90" s="25">
        <f t="shared" si="19"/>
        <v>910</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910</v>
      </c>
      <c r="R91" s="28">
        <f t="shared" si="20"/>
        <v>910</v>
      </c>
      <c r="S91" s="25">
        <f t="shared" si="19"/>
        <v>910</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917</v>
      </c>
      <c r="R92" s="28">
        <f t="shared" si="20"/>
        <v>915</v>
      </c>
      <c r="S92" s="25">
        <f t="shared" si="19"/>
        <v>915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924</v>
      </c>
      <c r="R93" s="28">
        <f t="shared" si="20"/>
        <v>925</v>
      </c>
      <c r="S93" s="25">
        <f t="shared" si="19"/>
        <v>925</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927</v>
      </c>
      <c r="R94" s="28">
        <f t="shared" si="20"/>
        <v>925</v>
      </c>
      <c r="S94" s="25">
        <f t="shared" si="19"/>
        <v>925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932</v>
      </c>
      <c r="R95" s="28">
        <f t="shared" si="20"/>
        <v>930</v>
      </c>
      <c r="S95" s="25">
        <f t="shared" si="19"/>
        <v>930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935</v>
      </c>
      <c r="R96" s="28">
        <f t="shared" si="20"/>
        <v>935</v>
      </c>
      <c r="S96" s="25">
        <f t="shared" si="19"/>
        <v>935</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941</v>
      </c>
      <c r="R97" s="28">
        <f t="shared" si="20"/>
        <v>940</v>
      </c>
      <c r="S97" s="25">
        <f t="shared" si="19"/>
        <v>940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943</v>
      </c>
      <c r="R98" s="28">
        <f t="shared" si="20"/>
        <v>945</v>
      </c>
      <c r="S98" s="25">
        <f t="shared" si="19"/>
        <v>945</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946</v>
      </c>
      <c r="R99" s="28">
        <f t="shared" si="20"/>
        <v>945</v>
      </c>
      <c r="S99" s="25">
        <f t="shared" si="19"/>
        <v>945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948</v>
      </c>
      <c r="R100" s="28">
        <f t="shared" si="20"/>
        <v>950</v>
      </c>
      <c r="S100" s="25">
        <f t="shared" si="19"/>
        <v>950</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955</v>
      </c>
      <c r="R101" s="28">
        <f t="shared" si="20"/>
        <v>955</v>
      </c>
      <c r="S101" s="25">
        <f t="shared" si="19"/>
        <v>955</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958</v>
      </c>
      <c r="R102" s="28">
        <f t="shared" si="20"/>
        <v>960</v>
      </c>
      <c r="S102" s="25">
        <f t="shared" si="19"/>
        <v>960</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957</v>
      </c>
      <c r="R103" s="28">
        <f t="shared" si="20"/>
        <v>955</v>
      </c>
      <c r="S103" s="25">
        <f>IF(R103&gt;R102,R103,R102)</f>
        <v>960</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960</v>
      </c>
      <c r="R104" s="28">
        <f t="shared" si="20"/>
        <v>960</v>
      </c>
      <c r="S104" s="25">
        <f t="shared" si="19"/>
        <v>960</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961</v>
      </c>
      <c r="R105" s="28">
        <f t="shared" si="20"/>
        <v>960</v>
      </c>
      <c r="S105" s="25">
        <f t="shared" si="19"/>
        <v>960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961</v>
      </c>
      <c r="R106" s="28">
        <f t="shared" si="20"/>
        <v>960</v>
      </c>
      <c r="S106" s="25">
        <f t="shared" si="19"/>
        <v>960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959</v>
      </c>
      <c r="R107" s="28">
        <f t="shared" si="20"/>
        <v>960</v>
      </c>
      <c r="S107" s="25">
        <f t="shared" si="19"/>
        <v>960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962</v>
      </c>
      <c r="R108" s="28">
        <f t="shared" si="20"/>
        <v>960</v>
      </c>
      <c r="S108" s="25">
        <f t="shared" si="19"/>
        <v>960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964</v>
      </c>
      <c r="R109" s="28">
        <f t="shared" si="20"/>
        <v>965</v>
      </c>
      <c r="S109" s="25">
        <f t="shared" si="19"/>
        <v>965</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965</v>
      </c>
      <c r="R110" s="28">
        <f t="shared" si="20"/>
        <v>965</v>
      </c>
      <c r="S110" s="25">
        <f t="shared" si="19"/>
        <v>965</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973</v>
      </c>
      <c r="R111" s="28">
        <f t="shared" si="20"/>
        <v>975</v>
      </c>
      <c r="S111" s="25">
        <f t="shared" si="19"/>
        <v>975</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973</v>
      </c>
      <c r="R112" s="28">
        <f t="shared" si="20"/>
        <v>975</v>
      </c>
      <c r="S112" s="25">
        <f t="shared" si="19"/>
        <v>975</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976</v>
      </c>
      <c r="R113" s="28">
        <f t="shared" si="20"/>
        <v>975</v>
      </c>
      <c r="S113" s="25">
        <f t="shared" si="19"/>
        <v>975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976</v>
      </c>
      <c r="R114" s="28">
        <f t="shared" si="20"/>
        <v>975</v>
      </c>
      <c r="S114" s="25">
        <f t="shared" si="19"/>
        <v>975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SUM(C101,-P115,-$N$297)</f>
        <v>976</v>
      </c>
      <c r="R115" s="28">
        <f t="shared" si="20"/>
        <v>975</v>
      </c>
      <c r="S115" s="25">
        <f t="shared" si="19"/>
        <v>975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977</v>
      </c>
      <c r="R116" s="28">
        <f t="shared" si="20"/>
        <v>975</v>
      </c>
      <c r="S116" s="25">
        <f t="shared" si="19"/>
        <v>975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979</v>
      </c>
      <c r="R117" s="28">
        <f t="shared" si="20"/>
        <v>980</v>
      </c>
      <c r="S117" s="25">
        <f t="shared" si="19"/>
        <v>980</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978</v>
      </c>
      <c r="R118" s="28">
        <f t="shared" si="20"/>
        <v>980</v>
      </c>
      <c r="S118" s="25">
        <f t="shared" si="19"/>
        <v>980</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980</v>
      </c>
      <c r="R119" s="28">
        <f t="shared" si="20"/>
        <v>980</v>
      </c>
      <c r="S119" s="25">
        <f t="shared" si="19"/>
        <v>980</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980</v>
      </c>
      <c r="R120" s="28">
        <f t="shared" si="20"/>
        <v>980</v>
      </c>
      <c r="S120" s="25">
        <f t="shared" si="19"/>
        <v>980</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980</v>
      </c>
      <c r="R121" s="28">
        <f t="shared" si="20"/>
        <v>980</v>
      </c>
      <c r="S121" s="25">
        <f t="shared" si="19"/>
        <v>980</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983</v>
      </c>
      <c r="R122" s="28">
        <f t="shared" si="20"/>
        <v>985</v>
      </c>
      <c r="S122" s="25">
        <f t="shared" si="19"/>
        <v>985</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983</v>
      </c>
      <c r="R123" s="28">
        <f t="shared" si="20"/>
        <v>985</v>
      </c>
      <c r="S123" s="25">
        <f t="shared" si="19"/>
        <v>985</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986</v>
      </c>
      <c r="R124" s="28">
        <f t="shared" si="20"/>
        <v>985</v>
      </c>
      <c r="S124" s="25">
        <f t="shared" si="19"/>
        <v>985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989</v>
      </c>
      <c r="R125" s="28">
        <f t="shared" si="20"/>
        <v>990</v>
      </c>
      <c r="S125" s="25">
        <f t="shared" si="19"/>
        <v>990</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990</v>
      </c>
      <c r="R126" s="28">
        <f t="shared" si="20"/>
        <v>990</v>
      </c>
      <c r="S126" s="25">
        <f t="shared" si="19"/>
        <v>990</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992</v>
      </c>
      <c r="R127" s="28">
        <f t="shared" si="20"/>
        <v>990</v>
      </c>
      <c r="S127" s="25">
        <f t="shared" si="19"/>
        <v>990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992</v>
      </c>
      <c r="R128" s="28">
        <f t="shared" si="20"/>
        <v>990</v>
      </c>
      <c r="S128" s="25">
        <f t="shared" si="19"/>
        <v>990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993</v>
      </c>
      <c r="R129" s="28">
        <f t="shared" si="20"/>
        <v>995</v>
      </c>
      <c r="S129" s="25">
        <f t="shared" si="19"/>
        <v>995</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993</v>
      </c>
      <c r="R130" s="28">
        <f t="shared" si="20"/>
        <v>995</v>
      </c>
      <c r="S130" s="25">
        <f t="shared" si="19"/>
        <v>995</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995</v>
      </c>
      <c r="R131" s="28">
        <f t="shared" si="20"/>
        <v>995</v>
      </c>
      <c r="S131" s="25">
        <f t="shared" si="19"/>
        <v>995</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998</v>
      </c>
      <c r="R132" s="28">
        <f t="shared" si="20"/>
        <v>1000</v>
      </c>
      <c r="S132" s="25">
        <f t="shared" si="19"/>
        <v>1000</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1001</v>
      </c>
      <c r="R133" s="28">
        <f t="shared" si="20"/>
        <v>1000</v>
      </c>
      <c r="S133" s="25">
        <f t="shared" si="19"/>
        <v>1000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1001</v>
      </c>
      <c r="R134" s="28">
        <f t="shared" si="20"/>
        <v>1000</v>
      </c>
      <c r="S134" s="25">
        <f t="shared" si="19"/>
        <v>1000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1001</v>
      </c>
      <c r="R135" s="28">
        <f t="shared" si="20"/>
        <v>1000</v>
      </c>
      <c r="S135" s="25">
        <f t="shared" si="19"/>
        <v>1000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1000</v>
      </c>
      <c r="R136" s="28">
        <f t="shared" si="20"/>
        <v>1000</v>
      </c>
      <c r="S136" s="25">
        <f t="shared" si="19"/>
        <v>1000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1007</v>
      </c>
      <c r="R137" s="28">
        <f t="shared" si="20"/>
        <v>1005</v>
      </c>
      <c r="S137" s="25">
        <f t="shared" si="19"/>
        <v>1005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1014</v>
      </c>
      <c r="R138" s="28">
        <f t="shared" si="20"/>
        <v>1015</v>
      </c>
      <c r="S138" s="25">
        <f t="shared" si="19"/>
        <v>1015</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1026</v>
      </c>
      <c r="R139" s="28">
        <f t="shared" si="20"/>
        <v>1025</v>
      </c>
      <c r="S139" s="25">
        <f t="shared" si="19"/>
        <v>1025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1031</v>
      </c>
      <c r="R140" s="28">
        <f t="shared" si="20"/>
        <v>1030</v>
      </c>
      <c r="S140" s="25">
        <f t="shared" si="19"/>
        <v>1030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1035</v>
      </c>
      <c r="R141" s="28">
        <f t="shared" si="20"/>
        <v>1035</v>
      </c>
      <c r="S141" s="25">
        <f t="shared" si="19"/>
        <v>1035</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1039</v>
      </c>
      <c r="R142" s="28">
        <f t="shared" si="20"/>
        <v>1040</v>
      </c>
      <c r="S142" s="25">
        <f t="shared" si="19"/>
        <v>1040</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1061</v>
      </c>
      <c r="R143" s="28">
        <f t="shared" si="20"/>
        <v>1060</v>
      </c>
      <c r="S143" s="25">
        <f t="shared" si="19"/>
        <v>1060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1073</v>
      </c>
      <c r="R144" s="28">
        <f t="shared" si="20"/>
        <v>1075</v>
      </c>
      <c r="S144" s="25">
        <f t="shared" si="19"/>
        <v>1075</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1087</v>
      </c>
      <c r="R145" s="28">
        <f t="shared" si="20"/>
        <v>1085</v>
      </c>
      <c r="S145" s="25">
        <f t="shared" si="19"/>
        <v>1085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1093</v>
      </c>
      <c r="R146" s="28">
        <f t="shared" si="20"/>
        <v>1095</v>
      </c>
      <c r="S146" s="25">
        <f t="shared" si="19"/>
        <v>1095</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SUM(C133,-P147,-$N$297)</f>
        <v>1096</v>
      </c>
      <c r="R147" s="28">
        <f t="shared" si="20"/>
        <v>1095</v>
      </c>
      <c r="S147" s="25">
        <f t="shared" ref="S147:S210" si="30">IF(R147&gt;R146,R147,R146)</f>
        <v>1095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1098</v>
      </c>
      <c r="R148" s="28">
        <f t="shared" ref="R148:R211" si="31">MROUND(Q148,5)</f>
        <v>1100</v>
      </c>
      <c r="S148" s="25">
        <f t="shared" si="30"/>
        <v>1100</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1105</v>
      </c>
      <c r="R149" s="28">
        <f t="shared" si="31"/>
        <v>1105</v>
      </c>
      <c r="S149" s="25">
        <f t="shared" si="30"/>
        <v>1105</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1112</v>
      </c>
      <c r="R150" s="28">
        <f t="shared" si="31"/>
        <v>1110</v>
      </c>
      <c r="S150" s="25">
        <f t="shared" si="30"/>
        <v>1110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1119</v>
      </c>
      <c r="R151" s="28">
        <f t="shared" si="31"/>
        <v>1120</v>
      </c>
      <c r="S151" s="25">
        <f t="shared" si="30"/>
        <v>1120</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1121</v>
      </c>
      <c r="R152" s="28">
        <f t="shared" si="31"/>
        <v>1120</v>
      </c>
      <c r="S152" s="25">
        <f t="shared" si="30"/>
        <v>1120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1137</v>
      </c>
      <c r="R153" s="28">
        <f t="shared" si="31"/>
        <v>1135</v>
      </c>
      <c r="S153" s="25">
        <f t="shared" si="30"/>
        <v>1135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1151</v>
      </c>
      <c r="R154" s="28">
        <f t="shared" si="31"/>
        <v>1150</v>
      </c>
      <c r="S154" s="25">
        <f t="shared" si="30"/>
        <v>1150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1154</v>
      </c>
      <c r="R155" s="28">
        <f t="shared" si="31"/>
        <v>1155</v>
      </c>
      <c r="S155" s="25">
        <f t="shared" si="30"/>
        <v>1155</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1154</v>
      </c>
      <c r="R156" s="28">
        <f t="shared" si="31"/>
        <v>1155</v>
      </c>
      <c r="S156" s="25">
        <f t="shared" si="30"/>
        <v>1155</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1171</v>
      </c>
      <c r="R157" s="28">
        <f t="shared" si="31"/>
        <v>1170</v>
      </c>
      <c r="S157" s="25">
        <f t="shared" si="30"/>
        <v>1170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1185</v>
      </c>
      <c r="R158" s="28">
        <f t="shared" si="31"/>
        <v>1185</v>
      </c>
      <c r="S158" s="25">
        <f t="shared" si="30"/>
        <v>1185</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1192</v>
      </c>
      <c r="R159" s="28">
        <f t="shared" si="31"/>
        <v>1190</v>
      </c>
      <c r="S159" s="25">
        <f t="shared" si="30"/>
        <v>1190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1205</v>
      </c>
      <c r="R160" s="28">
        <f t="shared" si="31"/>
        <v>1205</v>
      </c>
      <c r="S160" s="25">
        <f t="shared" si="30"/>
        <v>1205</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1212</v>
      </c>
      <c r="R161" s="28">
        <f t="shared" si="31"/>
        <v>1210</v>
      </c>
      <c r="S161" s="25">
        <f t="shared" si="30"/>
        <v>1210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1214</v>
      </c>
      <c r="R162" s="28">
        <f t="shared" si="31"/>
        <v>1215</v>
      </c>
      <c r="S162" s="25">
        <f t="shared" si="30"/>
        <v>1215</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1222</v>
      </c>
      <c r="R163" s="28">
        <f t="shared" si="31"/>
        <v>1220</v>
      </c>
      <c r="S163" s="25">
        <f t="shared" si="30"/>
        <v>1220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1237</v>
      </c>
      <c r="R164" s="28">
        <f t="shared" si="31"/>
        <v>1235</v>
      </c>
      <c r="S164" s="25">
        <f t="shared" si="30"/>
        <v>1235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1251</v>
      </c>
      <c r="R165" s="28">
        <f t="shared" si="31"/>
        <v>1250</v>
      </c>
      <c r="S165" s="25">
        <f t="shared" si="30"/>
        <v>1250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1266</v>
      </c>
      <c r="R166" s="28">
        <f t="shared" si="31"/>
        <v>1265</v>
      </c>
      <c r="S166" s="25">
        <f t="shared" si="30"/>
        <v>1265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1282</v>
      </c>
      <c r="R167" s="28">
        <f t="shared" si="31"/>
        <v>1280</v>
      </c>
      <c r="S167" s="25">
        <f t="shared" si="30"/>
        <v>1280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1288</v>
      </c>
      <c r="R168" s="28">
        <f t="shared" si="31"/>
        <v>1290</v>
      </c>
      <c r="S168" s="25">
        <f t="shared" si="30"/>
        <v>1290</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1290</v>
      </c>
      <c r="R169" s="28">
        <f t="shared" si="31"/>
        <v>1290</v>
      </c>
      <c r="S169" s="25">
        <f t="shared" si="30"/>
        <v>1290</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1295</v>
      </c>
      <c r="R170" s="28">
        <f t="shared" si="31"/>
        <v>1295</v>
      </c>
      <c r="S170" s="25">
        <f t="shared" si="30"/>
        <v>1295</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1309</v>
      </c>
      <c r="R171" s="28">
        <f t="shared" si="31"/>
        <v>1310</v>
      </c>
      <c r="S171" s="25">
        <f t="shared" si="30"/>
        <v>1310</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1317</v>
      </c>
      <c r="R172" s="28">
        <f t="shared" si="31"/>
        <v>1315</v>
      </c>
      <c r="S172" s="25">
        <f t="shared" si="30"/>
        <v>1315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1343</v>
      </c>
      <c r="R173" s="28">
        <f t="shared" si="31"/>
        <v>1345</v>
      </c>
      <c r="S173" s="25">
        <f t="shared" si="30"/>
        <v>1345</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1352</v>
      </c>
      <c r="R174" s="28">
        <f t="shared" si="31"/>
        <v>1350</v>
      </c>
      <c r="S174" s="25">
        <f t="shared" si="30"/>
        <v>1350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1368</v>
      </c>
      <c r="R175" s="28">
        <f t="shared" si="31"/>
        <v>1370</v>
      </c>
      <c r="S175" s="25">
        <f t="shared" si="30"/>
        <v>1370</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1370</v>
      </c>
      <c r="R176" s="28">
        <f t="shared" si="31"/>
        <v>1370</v>
      </c>
      <c r="S176" s="25">
        <f t="shared" si="30"/>
        <v>1370</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1372</v>
      </c>
      <c r="R177" s="28">
        <f t="shared" si="31"/>
        <v>1370</v>
      </c>
      <c r="S177" s="25">
        <f t="shared" si="30"/>
        <v>1370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1388</v>
      </c>
      <c r="R178" s="28">
        <f t="shared" si="31"/>
        <v>1390</v>
      </c>
      <c r="S178" s="25">
        <f t="shared" si="30"/>
        <v>1390</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SUM(C165,-P179,-$N$297)</f>
        <v>1405</v>
      </c>
      <c r="R179" s="28">
        <f t="shared" si="31"/>
        <v>1405</v>
      </c>
      <c r="S179" s="25">
        <f t="shared" si="30"/>
        <v>1405</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1426</v>
      </c>
      <c r="R180" s="28">
        <f t="shared" si="31"/>
        <v>1425</v>
      </c>
      <c r="S180" s="25">
        <f t="shared" si="30"/>
        <v>1425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1436</v>
      </c>
      <c r="R181" s="28">
        <f t="shared" si="31"/>
        <v>1435</v>
      </c>
      <c r="S181" s="25">
        <f t="shared" si="30"/>
        <v>1435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1444</v>
      </c>
      <c r="R182" s="28">
        <f t="shared" si="31"/>
        <v>1445</v>
      </c>
      <c r="S182" s="25">
        <f t="shared" si="30"/>
        <v>1445</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1447</v>
      </c>
      <c r="R183" s="28">
        <f t="shared" si="31"/>
        <v>1445</v>
      </c>
      <c r="S183" s="25">
        <f t="shared" si="30"/>
        <v>1445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1455</v>
      </c>
      <c r="R184" s="28">
        <f t="shared" si="31"/>
        <v>1455</v>
      </c>
      <c r="S184" s="25">
        <f t="shared" si="30"/>
        <v>1455</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1484</v>
      </c>
      <c r="R185" s="28">
        <f t="shared" si="31"/>
        <v>1485</v>
      </c>
      <c r="S185" s="25">
        <f t="shared" si="30"/>
        <v>1485</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1508</v>
      </c>
      <c r="R186" s="28">
        <f t="shared" si="31"/>
        <v>1510</v>
      </c>
      <c r="S186" s="25">
        <f t="shared" si="30"/>
        <v>1510</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1530</v>
      </c>
      <c r="R187" s="28">
        <f t="shared" si="31"/>
        <v>1530</v>
      </c>
      <c r="S187" s="25">
        <f t="shared" si="30"/>
        <v>1530</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1543</v>
      </c>
      <c r="R188" s="28">
        <f t="shared" si="31"/>
        <v>1545</v>
      </c>
      <c r="S188" s="25">
        <f t="shared" si="30"/>
        <v>1545</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1562</v>
      </c>
      <c r="R189" s="28">
        <f t="shared" si="31"/>
        <v>1560</v>
      </c>
      <c r="S189" s="25">
        <f t="shared" si="30"/>
        <v>1560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1573</v>
      </c>
      <c r="R190" s="28">
        <f t="shared" si="31"/>
        <v>1575</v>
      </c>
      <c r="S190" s="25">
        <f t="shared" si="30"/>
        <v>1575</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1583</v>
      </c>
      <c r="R191" s="28">
        <f t="shared" si="31"/>
        <v>1585</v>
      </c>
      <c r="S191" s="25">
        <f t="shared" si="30"/>
        <v>1585</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1610</v>
      </c>
      <c r="R192" s="28">
        <f t="shared" si="31"/>
        <v>1610</v>
      </c>
      <c r="S192" s="25">
        <f t="shared" si="30"/>
        <v>1610</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1639</v>
      </c>
      <c r="R193" s="28">
        <f t="shared" si="31"/>
        <v>1640</v>
      </c>
      <c r="S193" s="25">
        <f t="shared" si="30"/>
        <v>1640</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1654</v>
      </c>
      <c r="R194" s="28">
        <f t="shared" si="31"/>
        <v>1655</v>
      </c>
      <c r="S194" s="25">
        <f t="shared" si="30"/>
        <v>1655</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1671</v>
      </c>
      <c r="R195" s="28">
        <f t="shared" si="31"/>
        <v>1670</v>
      </c>
      <c r="S195" s="25">
        <f t="shared" si="30"/>
        <v>1670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1690</v>
      </c>
      <c r="R196" s="28">
        <f t="shared" si="31"/>
        <v>1690</v>
      </c>
      <c r="S196" s="25">
        <f t="shared" si="30"/>
        <v>1690</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1705</v>
      </c>
      <c r="R197" s="28">
        <f>MROUND(Q197,5)</f>
        <v>1705</v>
      </c>
      <c r="S197" s="25">
        <f t="shared" si="30"/>
        <v>1705</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1712</v>
      </c>
      <c r="R198" s="28">
        <f t="shared" si="31"/>
        <v>1710</v>
      </c>
      <c r="S198" s="25">
        <f t="shared" si="30"/>
        <v>1710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1742</v>
      </c>
      <c r="R199" s="28">
        <f t="shared" si="31"/>
        <v>1740</v>
      </c>
      <c r="S199" s="25">
        <f t="shared" si="30"/>
        <v>1740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1777</v>
      </c>
      <c r="R200" s="28">
        <f t="shared" si="31"/>
        <v>1775</v>
      </c>
      <c r="S200" s="25">
        <f t="shared" si="30"/>
        <v>1775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1802</v>
      </c>
      <c r="R201" s="28">
        <f t="shared" si="31"/>
        <v>1800</v>
      </c>
      <c r="S201" s="25">
        <f t="shared" si="30"/>
        <v>1800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1826</v>
      </c>
      <c r="R202" s="28">
        <f t="shared" si="31"/>
        <v>1825</v>
      </c>
      <c r="S202" s="25">
        <f t="shared" si="30"/>
        <v>1825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1849</v>
      </c>
      <c r="R203" s="28">
        <f t="shared" si="31"/>
        <v>1850</v>
      </c>
      <c r="S203" s="25">
        <f t="shared" si="30"/>
        <v>1850</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1858</v>
      </c>
      <c r="R204" s="28">
        <f t="shared" si="31"/>
        <v>1860</v>
      </c>
      <c r="S204" s="25">
        <f t="shared" si="30"/>
        <v>1860</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1861</v>
      </c>
      <c r="R205" s="28">
        <f t="shared" si="31"/>
        <v>1860</v>
      </c>
      <c r="S205" s="25">
        <f t="shared" si="30"/>
        <v>1860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1878</v>
      </c>
      <c r="R206" s="28">
        <f t="shared" si="31"/>
        <v>1880</v>
      </c>
      <c r="S206" s="25">
        <f t="shared" si="30"/>
        <v>1880</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1905</v>
      </c>
      <c r="R207" s="28">
        <f t="shared" si="31"/>
        <v>1905</v>
      </c>
      <c r="S207" s="25">
        <f t="shared" si="30"/>
        <v>1905</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1930</v>
      </c>
      <c r="R208" s="28">
        <f t="shared" si="31"/>
        <v>1930</v>
      </c>
      <c r="S208" s="25">
        <f t="shared" si="30"/>
        <v>1930</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1957</v>
      </c>
      <c r="R209" s="28">
        <f t="shared" si="31"/>
        <v>1955</v>
      </c>
      <c r="S209" s="25">
        <f t="shared" si="30"/>
        <v>1955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1977</v>
      </c>
      <c r="R210" s="28">
        <f>MROUND(Q210,5)</f>
        <v>1975</v>
      </c>
      <c r="S210" s="25">
        <f t="shared" si="30"/>
        <v>1975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SUM(C197,-P211,-$N$297)</f>
        <v>1982</v>
      </c>
      <c r="R211" s="28">
        <f t="shared" si="31"/>
        <v>1980</v>
      </c>
      <c r="S211" s="25">
        <f t="shared" ref="S211:S273" si="41">IF(R211&gt;R210,R211,R210)</f>
        <v>1980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1996</v>
      </c>
      <c r="R212" s="28">
        <f t="shared" ref="R212:R279" si="42">MROUND(Q212,5)</f>
        <v>1995</v>
      </c>
      <c r="S212" s="25">
        <f t="shared" si="41"/>
        <v>1995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2014</v>
      </c>
      <c r="R213" s="28">
        <f t="shared" si="42"/>
        <v>2015</v>
      </c>
      <c r="S213" s="25">
        <f t="shared" si="41"/>
        <v>2015</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2032</v>
      </c>
      <c r="R214" s="28">
        <f t="shared" si="42"/>
        <v>2030</v>
      </c>
      <c r="S214" s="25">
        <f t="shared" si="41"/>
        <v>2030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2064</v>
      </c>
      <c r="R215" s="28">
        <f t="shared" si="42"/>
        <v>2065</v>
      </c>
      <c r="S215" s="25">
        <f t="shared" si="41"/>
        <v>2065</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2079</v>
      </c>
      <c r="R216" s="28">
        <f t="shared" si="42"/>
        <v>2080</v>
      </c>
      <c r="S216" s="25">
        <f t="shared" si="41"/>
        <v>2080</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2102</v>
      </c>
      <c r="R217" s="28">
        <f t="shared" si="42"/>
        <v>2100</v>
      </c>
      <c r="S217" s="25">
        <f t="shared" si="41"/>
        <v>2100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2115</v>
      </c>
      <c r="R218" s="28">
        <f t="shared" si="42"/>
        <v>2115</v>
      </c>
      <c r="S218" s="25">
        <f t="shared" si="41"/>
        <v>2115</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2121</v>
      </c>
      <c r="R219" s="28">
        <f t="shared" si="42"/>
        <v>2120</v>
      </c>
      <c r="S219" s="25">
        <f t="shared" si="41"/>
        <v>2120</v>
      </c>
    </row>
    <row r="220" spans="1:19" ht="14.25" x14ac:dyDescent="0.2">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2153</v>
      </c>
      <c r="R220" s="28">
        <f t="shared" si="42"/>
        <v>2155</v>
      </c>
      <c r="S220" s="25">
        <f t="shared" si="41"/>
        <v>2155</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2192</v>
      </c>
      <c r="R221" s="28">
        <f t="shared" si="42"/>
        <v>2190</v>
      </c>
      <c r="S221" s="25">
        <f t="shared" si="41"/>
        <v>2190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2211</v>
      </c>
      <c r="R222" s="28">
        <f t="shared" si="42"/>
        <v>2210</v>
      </c>
      <c r="S222" s="25">
        <f t="shared" si="41"/>
        <v>2210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2239</v>
      </c>
      <c r="R223" s="28">
        <f t="shared" si="42"/>
        <v>2240</v>
      </c>
      <c r="S223" s="25">
        <f t="shared" si="41"/>
        <v>2240</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2251</v>
      </c>
      <c r="R224" s="28">
        <f t="shared" si="42"/>
        <v>2250</v>
      </c>
      <c r="S224" s="25">
        <f t="shared" si="41"/>
        <v>2250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2265</v>
      </c>
      <c r="R225" s="28">
        <f t="shared" si="42"/>
        <v>2265</v>
      </c>
      <c r="S225" s="25">
        <f t="shared" si="41"/>
        <v>2265</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2277</v>
      </c>
      <c r="R226" s="28">
        <f t="shared" si="42"/>
        <v>2275</v>
      </c>
      <c r="S226" s="25">
        <f t="shared" si="41"/>
        <v>2275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2300</v>
      </c>
      <c r="R227" s="28">
        <f t="shared" si="42"/>
        <v>2300</v>
      </c>
      <c r="S227" s="25">
        <f t="shared" si="41"/>
        <v>2300</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2314</v>
      </c>
      <c r="R228" s="28">
        <f t="shared" si="42"/>
        <v>2315</v>
      </c>
      <c r="S228" s="25">
        <f t="shared" si="41"/>
        <v>2315</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2325</v>
      </c>
      <c r="R229" s="28">
        <f t="shared" si="42"/>
        <v>2325</v>
      </c>
      <c r="S229" s="25">
        <f t="shared" si="41"/>
        <v>2325</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2338</v>
      </c>
      <c r="R230" s="28">
        <f t="shared" si="42"/>
        <v>2340</v>
      </c>
      <c r="S230" s="25">
        <f t="shared" si="41"/>
        <v>2340</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2344</v>
      </c>
      <c r="R231" s="28">
        <f t="shared" si="42"/>
        <v>2345</v>
      </c>
      <c r="S231" s="25">
        <f t="shared" si="41"/>
        <v>2345</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2349</v>
      </c>
      <c r="R232" s="28">
        <f t="shared" si="42"/>
        <v>2350</v>
      </c>
      <c r="S232" s="25">
        <f t="shared" si="41"/>
        <v>2350</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2349</v>
      </c>
      <c r="R233" s="28">
        <f t="shared" si="42"/>
        <v>2350</v>
      </c>
      <c r="S233" s="25">
        <f t="shared" si="41"/>
        <v>2350</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2357</v>
      </c>
      <c r="R234" s="28">
        <f t="shared" si="42"/>
        <v>2355</v>
      </c>
      <c r="S234" s="148">
        <f t="shared" si="41"/>
        <v>2355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2370</v>
      </c>
      <c r="R235" s="28">
        <f t="shared" si="42"/>
        <v>2370</v>
      </c>
      <c r="S235" s="148">
        <f t="shared" si="41"/>
        <v>2370</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2385</v>
      </c>
      <c r="R236" s="28">
        <f t="shared" si="42"/>
        <v>2385</v>
      </c>
      <c r="S236" s="148">
        <f t="shared" si="41"/>
        <v>2385</v>
      </c>
    </row>
    <row r="237" spans="1:19" ht="14.25" x14ac:dyDescent="0.2">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2401</v>
      </c>
      <c r="R237" s="28">
        <f t="shared" si="42"/>
        <v>2400</v>
      </c>
      <c r="S237" s="148">
        <f t="shared" si="41"/>
        <v>2400</v>
      </c>
    </row>
    <row r="238" spans="1:19" ht="14.25" x14ac:dyDescent="0.2">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2425</v>
      </c>
      <c r="R238" s="28">
        <f t="shared" si="42"/>
        <v>2425</v>
      </c>
      <c r="S238" s="148">
        <f t="shared" si="41"/>
        <v>2425</v>
      </c>
    </row>
    <row r="239" spans="1:19" ht="14.25" x14ac:dyDescent="0.2">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2435</v>
      </c>
      <c r="R239" s="28">
        <f t="shared" si="42"/>
        <v>2435</v>
      </c>
      <c r="S239" s="148">
        <f t="shared" si="41"/>
        <v>2435</v>
      </c>
    </row>
    <row r="240" spans="1:19" ht="14.25" x14ac:dyDescent="0.2">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2440</v>
      </c>
      <c r="R240" s="28">
        <f t="shared" si="42"/>
        <v>2440</v>
      </c>
      <c r="S240" s="148">
        <f t="shared" si="41"/>
        <v>2440</v>
      </c>
    </row>
    <row r="241" spans="1:19" ht="14.25" x14ac:dyDescent="0.2">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2474</v>
      </c>
      <c r="R241" s="28">
        <f t="shared" si="42"/>
        <v>2475</v>
      </c>
      <c r="S241" s="148">
        <f t="shared" si="41"/>
        <v>2475</v>
      </c>
    </row>
    <row r="242" spans="1:19" ht="14.25" x14ac:dyDescent="0.2">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2538</v>
      </c>
      <c r="R242" s="28">
        <f t="shared" si="42"/>
        <v>2540</v>
      </c>
      <c r="S242" s="148">
        <f t="shared" si="41"/>
        <v>2540</v>
      </c>
    </row>
    <row r="243" spans="1:19" ht="14.25" x14ac:dyDescent="0.2">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2593</v>
      </c>
      <c r="R243" s="28">
        <f t="shared" si="42"/>
        <v>2595</v>
      </c>
      <c r="S243" s="148">
        <f t="shared" si="41"/>
        <v>2595</v>
      </c>
    </row>
    <row r="244" spans="1:19" ht="14.25" x14ac:dyDescent="0.2">
      <c r="A244" s="23">
        <v>44127.333333333336</v>
      </c>
      <c r="B244" s="27">
        <v>264</v>
      </c>
      <c r="C244" s="17">
        <f t="shared" si="34"/>
        <v>5003</v>
      </c>
      <c r="D244" s="24">
        <f t="shared" si="36"/>
        <v>259.14285714285717</v>
      </c>
      <c r="E244" s="24">
        <f t="shared" si="46"/>
        <v>38.82352941176471</v>
      </c>
      <c r="F244" s="24">
        <f t="shared" si="38"/>
        <v>28.676470588235297</v>
      </c>
      <c r="G244" s="24">
        <f t="shared" ref="G244:G289"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2647</v>
      </c>
      <c r="R244" s="28">
        <f t="shared" si="42"/>
        <v>2645</v>
      </c>
      <c r="S244" s="148">
        <f t="shared" si="41"/>
        <v>2645</v>
      </c>
    </row>
    <row r="245" spans="1:19" ht="14.25" x14ac:dyDescent="0.2">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2710</v>
      </c>
      <c r="R245" s="28">
        <f t="shared" si="42"/>
        <v>2710</v>
      </c>
      <c r="S245" s="148">
        <f t="shared" si="41"/>
        <v>2710</v>
      </c>
    </row>
    <row r="246" spans="1:19" ht="14.25" x14ac:dyDescent="0.2">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2734</v>
      </c>
      <c r="R246" s="28">
        <f t="shared" si="42"/>
        <v>2735</v>
      </c>
      <c r="S246" s="148">
        <f t="shared" si="41"/>
        <v>2735</v>
      </c>
    </row>
    <row r="247" spans="1:19" ht="14.25" x14ac:dyDescent="0.2">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2758</v>
      </c>
      <c r="R247" s="28">
        <f t="shared" si="42"/>
        <v>2760</v>
      </c>
      <c r="S247" s="148">
        <f t="shared" si="41"/>
        <v>2760</v>
      </c>
    </row>
    <row r="248" spans="1:19" ht="14.25" x14ac:dyDescent="0.2">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2877</v>
      </c>
      <c r="R248" s="28">
        <f t="shared" si="42"/>
        <v>2875</v>
      </c>
      <c r="S248" s="148">
        <f t="shared" si="41"/>
        <v>2875</v>
      </c>
    </row>
    <row r="249" spans="1:19" ht="14.25" x14ac:dyDescent="0.2">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3021</v>
      </c>
      <c r="R249" s="28">
        <f t="shared" si="42"/>
        <v>3020</v>
      </c>
      <c r="S249" s="148">
        <f t="shared" si="41"/>
        <v>3020</v>
      </c>
    </row>
    <row r="250" spans="1:19" ht="14.25" x14ac:dyDescent="0.2">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3161</v>
      </c>
      <c r="R250" s="28">
        <f t="shared" si="42"/>
        <v>3160</v>
      </c>
      <c r="S250" s="148">
        <f t="shared" si="41"/>
        <v>3160</v>
      </c>
    </row>
    <row r="251" spans="1:19" ht="14.25" x14ac:dyDescent="0.2">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3320</v>
      </c>
      <c r="R251" s="28">
        <f t="shared" si="42"/>
        <v>3320</v>
      </c>
      <c r="S251" s="148">
        <f t="shared" si="41"/>
        <v>3320</v>
      </c>
    </row>
    <row r="252" spans="1:19" ht="14.25" x14ac:dyDescent="0.2">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3443</v>
      </c>
      <c r="R252" s="28">
        <f t="shared" si="42"/>
        <v>3445</v>
      </c>
      <c r="S252" s="148">
        <f t="shared" si="41"/>
        <v>3445</v>
      </c>
    </row>
    <row r="253" spans="1:19" ht="14.25" x14ac:dyDescent="0.2">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3534</v>
      </c>
      <c r="R253" s="28">
        <f t="shared" si="42"/>
        <v>3535</v>
      </c>
      <c r="S253" s="148">
        <f t="shared" si="41"/>
        <v>3535</v>
      </c>
    </row>
    <row r="254" spans="1:19" ht="14.25" x14ac:dyDescent="0.2">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3587</v>
      </c>
      <c r="R254" s="28">
        <f t="shared" si="42"/>
        <v>3585</v>
      </c>
      <c r="S254" s="148">
        <f t="shared" si="41"/>
        <v>3585</v>
      </c>
    </row>
    <row r="255" spans="1:19" ht="14.25" x14ac:dyDescent="0.2">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3830</v>
      </c>
      <c r="R255" s="28">
        <f t="shared" si="42"/>
        <v>3830</v>
      </c>
      <c r="S255" s="148">
        <f t="shared" si="41"/>
        <v>3830</v>
      </c>
    </row>
    <row r="256" spans="1:19" ht="14.25" x14ac:dyDescent="0.2">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4104</v>
      </c>
      <c r="R256" s="28">
        <f t="shared" si="42"/>
        <v>4105</v>
      </c>
      <c r="S256" s="148">
        <f t="shared" si="41"/>
        <v>4105</v>
      </c>
    </row>
    <row r="257" spans="1:19" ht="14.25" x14ac:dyDescent="0.2">
      <c r="A257" s="23">
        <v>44140.333333333336</v>
      </c>
      <c r="B257" s="27">
        <v>457</v>
      </c>
      <c r="C257" s="17">
        <f t="shared" si="34"/>
        <v>9762</v>
      </c>
      <c r="D257" s="24">
        <f t="shared" si="36"/>
        <v>366.85714285714283</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4372</v>
      </c>
      <c r="R257" s="28">
        <f t="shared" si="42"/>
        <v>4370</v>
      </c>
      <c r="S257" s="148">
        <f t="shared" si="41"/>
        <v>4370</v>
      </c>
    </row>
    <row r="258" spans="1:19" ht="14.25" x14ac:dyDescent="0.2">
      <c r="A258" s="23">
        <v>44141.333333333336</v>
      </c>
      <c r="B258" s="27">
        <v>398</v>
      </c>
      <c r="C258" s="17">
        <f t="shared" si="34"/>
        <v>10160</v>
      </c>
      <c r="D258" s="24">
        <f t="shared" si="36"/>
        <v>358.57142857142856</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4637</v>
      </c>
      <c r="R258" s="28">
        <f t="shared" si="42"/>
        <v>4635</v>
      </c>
      <c r="S258" s="148">
        <f t="shared" si="41"/>
        <v>4635</v>
      </c>
    </row>
    <row r="259" spans="1:19" ht="14.25" x14ac:dyDescent="0.2">
      <c r="A259" s="23">
        <v>44142.333333333336</v>
      </c>
      <c r="B259" s="34">
        <v>363</v>
      </c>
      <c r="C259" s="17">
        <f t="shared" si="34"/>
        <v>10523</v>
      </c>
      <c r="D259" s="24">
        <f>AVERAGE(B256:B262)</f>
        <v>355.42857142857144</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4961</v>
      </c>
      <c r="R259" s="28">
        <f t="shared" si="42"/>
        <v>4960</v>
      </c>
      <c r="S259" s="148">
        <f t="shared" si="41"/>
        <v>4960</v>
      </c>
    </row>
    <row r="260" spans="1:19" ht="14.25" x14ac:dyDescent="0.2">
      <c r="A260" s="23">
        <v>44143.333333333336</v>
      </c>
      <c r="B260" s="34">
        <v>129</v>
      </c>
      <c r="C260" s="17">
        <f t="shared" si="34"/>
        <v>10652</v>
      </c>
      <c r="D260" s="24">
        <f>AVERAGE(B257:B263)</f>
        <v>331.14285714285717</v>
      </c>
      <c r="E260" s="24">
        <f t="shared" si="46"/>
        <v>18.97058823529412</v>
      </c>
      <c r="F260" s="24">
        <f t="shared" si="38"/>
        <v>53.949579831932773</v>
      </c>
      <c r="G260" s="24">
        <f t="shared" si="49"/>
        <v>377.64705882352939</v>
      </c>
      <c r="H260" s="24">
        <f t="shared" si="39"/>
        <v>760.00000000000011</v>
      </c>
      <c r="I260" s="26"/>
      <c r="J260" s="26"/>
      <c r="K260" s="26"/>
      <c r="L260" s="26"/>
      <c r="M260" s="26"/>
      <c r="N260" s="34">
        <v>2</v>
      </c>
      <c r="O260" s="16">
        <f t="shared" si="33"/>
        <v>102</v>
      </c>
      <c r="P260" s="27">
        <v>131</v>
      </c>
      <c r="Q260" s="28">
        <f t="shared" si="40"/>
        <v>5118</v>
      </c>
      <c r="R260" s="28">
        <f t="shared" si="42"/>
        <v>5120</v>
      </c>
      <c r="S260" s="148">
        <f t="shared" si="41"/>
        <v>5120</v>
      </c>
    </row>
    <row r="261" spans="1:19" ht="14.25" x14ac:dyDescent="0.2">
      <c r="A261" s="23">
        <v>44144.333333333336</v>
      </c>
      <c r="B261" s="34">
        <v>192</v>
      </c>
      <c r="C261" s="17">
        <f t="shared" si="34"/>
        <v>10844</v>
      </c>
      <c r="D261" s="24">
        <f>AVERAGE(B258:B264)</f>
        <v>313</v>
      </c>
      <c r="E261" s="24">
        <f t="shared" si="46"/>
        <v>28.235294117647058</v>
      </c>
      <c r="F261" s="24">
        <f t="shared" si="38"/>
        <v>52.731092436974791</v>
      </c>
      <c r="G261" s="24">
        <f t="shared" si="49"/>
        <v>369.11764705882354</v>
      </c>
      <c r="H261" s="24">
        <f t="shared" si="39"/>
        <v>748.52941176470597</v>
      </c>
      <c r="I261" s="26">
        <v>109</v>
      </c>
      <c r="J261" s="26">
        <v>25</v>
      </c>
      <c r="K261" s="26">
        <v>6</v>
      </c>
      <c r="L261" s="26">
        <f t="shared" si="50"/>
        <v>31</v>
      </c>
      <c r="M261" s="26">
        <v>16</v>
      </c>
      <c r="N261" s="34">
        <v>1</v>
      </c>
      <c r="O261" s="16">
        <f t="shared" si="33"/>
        <v>103</v>
      </c>
      <c r="P261" s="27">
        <f>SUM(I261:K261)</f>
        <v>140</v>
      </c>
      <c r="Q261" s="28">
        <f t="shared" si="40"/>
        <v>5379</v>
      </c>
      <c r="R261" s="28">
        <f t="shared" si="42"/>
        <v>5380</v>
      </c>
      <c r="S261" s="148">
        <f t="shared" si="41"/>
        <v>5380</v>
      </c>
    </row>
    <row r="262" spans="1:19" ht="14.25" x14ac:dyDescent="0.2">
      <c r="A262" s="23">
        <v>44145.333333333336</v>
      </c>
      <c r="B262" s="34">
        <v>454</v>
      </c>
      <c r="C262" s="17">
        <f t="shared" si="34"/>
        <v>11298</v>
      </c>
      <c r="D262" s="24">
        <f t="shared" ref="D262:D277" si="52">AVERAGE(B259:B265)</f>
        <v>304</v>
      </c>
      <c r="E262" s="24">
        <f t="shared" si="46"/>
        <v>66.764705882352942</v>
      </c>
      <c r="F262" s="24">
        <f t="shared" si="38"/>
        <v>52.268907563025209</v>
      </c>
      <c r="G262" s="24">
        <f t="shared" si="49"/>
        <v>365.88235294117646</v>
      </c>
      <c r="H262" s="24">
        <f t="shared" si="39"/>
        <v>750.44117647058829</v>
      </c>
      <c r="I262" s="26">
        <v>115</v>
      </c>
      <c r="J262" s="26">
        <v>26</v>
      </c>
      <c r="K262" s="26">
        <v>6</v>
      </c>
      <c r="L262" s="26">
        <f t="shared" si="50"/>
        <v>32</v>
      </c>
      <c r="M262" s="26">
        <v>18</v>
      </c>
      <c r="N262" s="34">
        <v>5</v>
      </c>
      <c r="O262" s="16">
        <f t="shared" si="33"/>
        <v>108</v>
      </c>
      <c r="P262" s="27">
        <f>SUM(I262:K262)</f>
        <v>147</v>
      </c>
      <c r="Q262" s="28">
        <f t="shared" si="40"/>
        <v>5813</v>
      </c>
      <c r="R262" s="28">
        <f t="shared" si="42"/>
        <v>5815</v>
      </c>
      <c r="S262" s="148">
        <f t="shared" si="41"/>
        <v>5815</v>
      </c>
    </row>
    <row r="263" spans="1:19" ht="14.25" x14ac:dyDescent="0.2">
      <c r="A263" s="23">
        <v>44146.333333333336</v>
      </c>
      <c r="B263" s="34">
        <v>325</v>
      </c>
      <c r="C263" s="17">
        <f t="shared" si="34"/>
        <v>11623</v>
      </c>
      <c r="D263" s="24">
        <f t="shared" si="52"/>
        <v>289.85714285714283</v>
      </c>
      <c r="E263" s="24">
        <f t="shared" si="46"/>
        <v>47.794117647058826</v>
      </c>
      <c r="F263" s="24">
        <f t="shared" si="38"/>
        <v>48.69747899159664</v>
      </c>
      <c r="G263" s="24">
        <f t="shared" si="49"/>
        <v>340.88235294117646</v>
      </c>
      <c r="H263" s="24">
        <f t="shared" si="39"/>
        <v>730.58823529411768</v>
      </c>
      <c r="I263" s="26">
        <v>111</v>
      </c>
      <c r="J263" s="26">
        <v>24</v>
      </c>
      <c r="K263" s="26">
        <v>4</v>
      </c>
      <c r="L263" s="26">
        <f t="shared" si="50"/>
        <v>28</v>
      </c>
      <c r="M263" s="26">
        <v>21</v>
      </c>
      <c r="N263" s="34">
        <v>2</v>
      </c>
      <c r="O263" s="16">
        <f t="shared" si="33"/>
        <v>110</v>
      </c>
      <c r="P263" s="27">
        <f>SUM(I263:K263)</f>
        <v>139</v>
      </c>
      <c r="Q263" s="28">
        <f t="shared" si="40"/>
        <v>6281</v>
      </c>
      <c r="R263" s="28">
        <f t="shared" si="42"/>
        <v>6280</v>
      </c>
      <c r="S263" s="148">
        <f t="shared" si="41"/>
        <v>6280</v>
      </c>
    </row>
    <row r="264" spans="1:19" ht="14.25" x14ac:dyDescent="0.2">
      <c r="A264" s="23">
        <v>44147.333333333336</v>
      </c>
      <c r="B264" s="34">
        <v>330</v>
      </c>
      <c r="C264" s="17">
        <f t="shared" si="34"/>
        <v>11953</v>
      </c>
      <c r="D264" s="24">
        <f t="shared" si="52"/>
        <v>286.14285714285717</v>
      </c>
      <c r="E264" s="24">
        <f t="shared" si="46"/>
        <v>48.529411764705884</v>
      </c>
      <c r="F264" s="24">
        <f t="shared" si="38"/>
        <v>46.029411764705891</v>
      </c>
      <c r="G264" s="24">
        <f t="shared" si="49"/>
        <v>322.20588235294122</v>
      </c>
      <c r="H264" s="24">
        <f t="shared" si="39"/>
        <v>722.05882352941171</v>
      </c>
      <c r="I264" s="26">
        <v>105</v>
      </c>
      <c r="J264" s="26">
        <v>24</v>
      </c>
      <c r="K264" s="26">
        <v>3</v>
      </c>
      <c r="L264" s="26">
        <f t="shared" si="50"/>
        <v>27</v>
      </c>
      <c r="M264" s="26">
        <v>8</v>
      </c>
      <c r="N264" s="34">
        <v>6</v>
      </c>
      <c r="O264" s="16">
        <f t="shared" si="33"/>
        <v>116</v>
      </c>
      <c r="P264" s="27">
        <f>SUM(I264:K264)</f>
        <v>132</v>
      </c>
      <c r="Q264" s="28">
        <f t="shared" si="40"/>
        <v>6676</v>
      </c>
      <c r="R264" s="28">
        <f t="shared" si="42"/>
        <v>6675</v>
      </c>
      <c r="S264" s="148">
        <f t="shared" si="41"/>
        <v>6675</v>
      </c>
    </row>
    <row r="265" spans="1:19" ht="14.25" x14ac:dyDescent="0.2">
      <c r="A265" s="23">
        <v>44148.333333333336</v>
      </c>
      <c r="B265" s="27">
        <v>335</v>
      </c>
      <c r="C265" s="17">
        <f t="shared" si="34"/>
        <v>12288</v>
      </c>
      <c r="D265" s="24">
        <f t="shared" si="52"/>
        <v>291.28571428571428</v>
      </c>
      <c r="E265" s="24">
        <f t="shared" si="46"/>
        <v>49.264705882352942</v>
      </c>
      <c r="F265" s="24">
        <f t="shared" si="38"/>
        <v>44.705882352941181</v>
      </c>
      <c r="G265" s="24">
        <f t="shared" si="49"/>
        <v>312.94117647058829</v>
      </c>
      <c r="H265" s="24">
        <f t="shared" si="39"/>
        <v>714.11764705882342</v>
      </c>
      <c r="I265" s="26">
        <v>115</v>
      </c>
      <c r="J265" s="26">
        <v>23</v>
      </c>
      <c r="K265" s="26">
        <v>2</v>
      </c>
      <c r="L265" s="26">
        <f t="shared" si="50"/>
        <v>25</v>
      </c>
      <c r="M265" s="26">
        <v>13</v>
      </c>
      <c r="N265" s="34">
        <v>5</v>
      </c>
      <c r="O265" s="16">
        <f t="shared" si="33"/>
        <v>121</v>
      </c>
      <c r="P265" s="27">
        <f>SUM(I265:K265)</f>
        <v>140</v>
      </c>
      <c r="Q265" s="28">
        <f t="shared" si="40"/>
        <v>7057</v>
      </c>
      <c r="R265" s="28">
        <f t="shared" si="42"/>
        <v>7055</v>
      </c>
      <c r="S265" s="148">
        <f t="shared" si="41"/>
        <v>7055</v>
      </c>
    </row>
    <row r="266" spans="1:19" ht="14.25" x14ac:dyDescent="0.2">
      <c r="A266" s="23">
        <v>44149.333333333336</v>
      </c>
      <c r="B266" s="27">
        <v>264</v>
      </c>
      <c r="C266" s="17">
        <f t="shared" ref="C266:C289" si="53">SUM(C265,B266)</f>
        <v>12552</v>
      </c>
      <c r="D266" s="24">
        <f t="shared" si="52"/>
        <v>284.71428571428572</v>
      </c>
      <c r="E266" s="24">
        <f t="shared" si="46"/>
        <v>38.82352941176471</v>
      </c>
      <c r="F266" s="24">
        <f t="shared" si="38"/>
        <v>42.626050420168063</v>
      </c>
      <c r="G266" s="24">
        <f t="shared" si="49"/>
        <v>298.38235294117646</v>
      </c>
      <c r="H266" s="24">
        <f t="shared" si="39"/>
        <v>698.97058823529414</v>
      </c>
      <c r="I266" s="26"/>
      <c r="J266" s="26"/>
      <c r="K266" s="26"/>
      <c r="L266" s="26"/>
      <c r="M266" s="26"/>
      <c r="N266" s="34">
        <v>3</v>
      </c>
      <c r="O266" s="16">
        <f t="shared" ref="O266:O289" si="54">SUM(O265,N266)</f>
        <v>124</v>
      </c>
      <c r="P266" s="27">
        <v>140</v>
      </c>
      <c r="Q266" s="28">
        <f t="shared" si="40"/>
        <v>7424</v>
      </c>
      <c r="R266" s="28">
        <f t="shared" si="42"/>
        <v>7425</v>
      </c>
      <c r="S266" s="148">
        <f t="shared" si="41"/>
        <v>7425</v>
      </c>
    </row>
    <row r="267" spans="1:19" ht="14.25" x14ac:dyDescent="0.2">
      <c r="A267" s="23">
        <v>44150.333333333336</v>
      </c>
      <c r="B267" s="27">
        <v>103</v>
      </c>
      <c r="C267" s="17">
        <f t="shared" si="53"/>
        <v>12655</v>
      </c>
      <c r="D267" s="24">
        <f t="shared" si="52"/>
        <v>287</v>
      </c>
      <c r="E267" s="24">
        <f t="shared" si="46"/>
        <v>15.147058823529413</v>
      </c>
      <c r="F267" s="24">
        <f t="shared" si="38"/>
        <v>42.079831932773111</v>
      </c>
      <c r="G267" s="24">
        <f t="shared" si="49"/>
        <v>294.55882352941177</v>
      </c>
      <c r="H267" s="24">
        <f t="shared" si="39"/>
        <v>672.2058823529411</v>
      </c>
      <c r="I267" s="26"/>
      <c r="J267" s="26"/>
      <c r="K267" s="26"/>
      <c r="L267" s="26"/>
      <c r="M267" s="26"/>
      <c r="N267" s="27">
        <v>2</v>
      </c>
      <c r="O267" s="16">
        <f t="shared" si="54"/>
        <v>126</v>
      </c>
      <c r="P267" s="27">
        <v>140</v>
      </c>
      <c r="Q267" s="28">
        <f t="shared" si="40"/>
        <v>7709</v>
      </c>
      <c r="R267" s="28">
        <f t="shared" si="42"/>
        <v>7710</v>
      </c>
      <c r="S267" s="148">
        <f t="shared" si="41"/>
        <v>7710</v>
      </c>
    </row>
    <row r="268" spans="1:19" ht="14.25" x14ac:dyDescent="0.2">
      <c r="A268" s="23">
        <v>44151.333333333336</v>
      </c>
      <c r="B268" s="34">
        <v>228</v>
      </c>
      <c r="C268" s="17">
        <f t="shared" si="53"/>
        <v>12883</v>
      </c>
      <c r="D268" s="24">
        <f t="shared" si="52"/>
        <v>293.14285714285717</v>
      </c>
      <c r="E268" s="24">
        <f t="shared" si="46"/>
        <v>33.529411764705884</v>
      </c>
      <c r="F268" s="24">
        <f t="shared" si="38"/>
        <v>42.836134453781519</v>
      </c>
      <c r="G268" s="24">
        <f t="shared" si="49"/>
        <v>299.85294117647061</v>
      </c>
      <c r="H268" s="24">
        <f t="shared" si="39"/>
        <v>668.97058823529414</v>
      </c>
      <c r="I268" s="26">
        <v>126</v>
      </c>
      <c r="J268" s="26">
        <v>27</v>
      </c>
      <c r="K268" s="26">
        <v>6</v>
      </c>
      <c r="L268" s="26">
        <f t="shared" si="50"/>
        <v>33</v>
      </c>
      <c r="M268" s="26">
        <v>14</v>
      </c>
      <c r="N268" s="34">
        <v>5</v>
      </c>
      <c r="O268" s="16">
        <f t="shared" si="54"/>
        <v>131</v>
      </c>
      <c r="P268" s="27">
        <f>SUM(I268:K268)</f>
        <v>159</v>
      </c>
      <c r="Q268" s="28">
        <f t="shared" si="40"/>
        <v>7940</v>
      </c>
      <c r="R268" s="28">
        <f t="shared" si="42"/>
        <v>7940</v>
      </c>
      <c r="S268" s="153">
        <f t="shared" si="41"/>
        <v>7940</v>
      </c>
    </row>
    <row r="269" spans="1:19" ht="14.25" x14ac:dyDescent="0.2">
      <c r="A269" s="23">
        <v>44152.333333333336</v>
      </c>
      <c r="B269" s="34">
        <v>408</v>
      </c>
      <c r="C269" s="17">
        <f t="shared" si="53"/>
        <v>13291</v>
      </c>
      <c r="D269" s="24">
        <f t="shared" si="52"/>
        <v>310.14285714285717</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8400</v>
      </c>
      <c r="R269" s="28">
        <f t="shared" si="42"/>
        <v>8400</v>
      </c>
      <c r="S269" s="153">
        <f t="shared" si="41"/>
        <v>8400</v>
      </c>
    </row>
    <row r="270" spans="1:19" ht="14.25" x14ac:dyDescent="0.2">
      <c r="A270" s="23">
        <v>44153.333333333336</v>
      </c>
      <c r="B270" s="34">
        <v>341</v>
      </c>
      <c r="C270" s="17">
        <f t="shared" si="53"/>
        <v>13632</v>
      </c>
      <c r="D270" s="24">
        <f t="shared" si="52"/>
        <v>313.85714285714283</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8899</v>
      </c>
      <c r="R270" s="28">
        <f t="shared" si="42"/>
        <v>8900</v>
      </c>
      <c r="S270" s="153">
        <f t="shared" si="41"/>
        <v>8900</v>
      </c>
    </row>
    <row r="271" spans="1:19" ht="14.25" x14ac:dyDescent="0.2">
      <c r="A271" s="23">
        <v>44154.333333333336</v>
      </c>
      <c r="B271" s="34">
        <v>373</v>
      </c>
      <c r="C271" s="17">
        <f t="shared" si="53"/>
        <v>14005</v>
      </c>
      <c r="D271" s="24">
        <f t="shared" si="52"/>
        <v>312</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9364</v>
      </c>
      <c r="R271" s="28">
        <f t="shared" si="42"/>
        <v>9365</v>
      </c>
      <c r="S271" s="153">
        <f t="shared" si="41"/>
        <v>9365</v>
      </c>
    </row>
    <row r="272" spans="1:19" ht="14.25" x14ac:dyDescent="0.2">
      <c r="A272" s="23">
        <v>44155.333333333336</v>
      </c>
      <c r="B272" s="34">
        <v>454</v>
      </c>
      <c r="C272" s="17">
        <f t="shared" si="53"/>
        <v>14459</v>
      </c>
      <c r="D272" s="24">
        <f t="shared" si="52"/>
        <v>316.57142857142856</v>
      </c>
      <c r="E272" s="24">
        <f t="shared" si="46"/>
        <v>66.764705882352942</v>
      </c>
      <c r="F272" s="24">
        <f t="shared" si="38"/>
        <v>45.609243697478988</v>
      </c>
      <c r="G272" s="24">
        <f t="shared" si="49"/>
        <v>319.26470588235293</v>
      </c>
      <c r="H272" s="24">
        <f t="shared" si="39"/>
        <v>632.20588235294122</v>
      </c>
      <c r="I272" s="26">
        <v>124</v>
      </c>
      <c r="J272" s="26">
        <v>27</v>
      </c>
      <c r="K272" s="26">
        <v>5</v>
      </c>
      <c r="L272" s="26">
        <f t="shared" si="50"/>
        <v>32</v>
      </c>
      <c r="M272" s="26">
        <v>25</v>
      </c>
      <c r="N272" s="34">
        <v>5</v>
      </c>
      <c r="O272" s="16">
        <f t="shared" si="54"/>
        <v>152</v>
      </c>
      <c r="P272" s="27">
        <f>SUM(I272:K272)</f>
        <v>156</v>
      </c>
      <c r="Q272" s="28">
        <f t="shared" si="40"/>
        <v>9769</v>
      </c>
      <c r="R272" s="28">
        <f t="shared" si="42"/>
        <v>9770</v>
      </c>
      <c r="S272" s="153">
        <f t="shared" si="41"/>
        <v>9770</v>
      </c>
    </row>
    <row r="273" spans="1:19" ht="14.25" x14ac:dyDescent="0.2">
      <c r="A273" s="23">
        <v>44156.333333333336</v>
      </c>
      <c r="B273" s="27">
        <v>290</v>
      </c>
      <c r="C273" s="17">
        <f t="shared" si="53"/>
        <v>14749</v>
      </c>
      <c r="D273" s="24">
        <f t="shared" si="52"/>
        <v>319.85714285714283</v>
      </c>
      <c r="E273" s="24">
        <f t="shared" si="46"/>
        <v>42.647058823529413</v>
      </c>
      <c r="F273" s="24">
        <f t="shared" ref="F273:F289" si="55">(E267+E268+E269+E270+E271+E272+E273)/7</f>
        <v>46.155462184873947</v>
      </c>
      <c r="G273" s="24">
        <f t="shared" si="49"/>
        <v>323.08823529411762</v>
      </c>
      <c r="H273" s="24">
        <f t="shared" si="39"/>
        <v>621.47058823529403</v>
      </c>
      <c r="I273" s="26"/>
      <c r="J273" s="26"/>
      <c r="K273" s="26"/>
      <c r="L273" s="26"/>
      <c r="M273" s="26"/>
      <c r="N273" s="34">
        <v>6</v>
      </c>
      <c r="O273" s="16">
        <f t="shared" si="54"/>
        <v>158</v>
      </c>
      <c r="P273" s="27">
        <v>156</v>
      </c>
      <c r="Q273" s="28">
        <f t="shared" si="40"/>
        <v>10132</v>
      </c>
      <c r="R273" s="28">
        <f t="shared" si="42"/>
        <v>10130</v>
      </c>
      <c r="S273" s="153">
        <f t="shared" si="41"/>
        <v>10130</v>
      </c>
    </row>
    <row r="274" spans="1:19" ht="14.25" x14ac:dyDescent="0.2">
      <c r="A274" s="23">
        <v>44157.333333333336</v>
      </c>
      <c r="B274" s="27">
        <v>90</v>
      </c>
      <c r="C274" s="17">
        <f t="shared" si="53"/>
        <v>14839</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SUM(C260,-P274,-$N$297)</f>
        <v>10261</v>
      </c>
      <c r="R274" s="28">
        <f t="shared" si="42"/>
        <v>10260</v>
      </c>
      <c r="S274" s="153">
        <f>IF(R274&gt;R273,R274,R273)</f>
        <v>10260</v>
      </c>
    </row>
    <row r="275" spans="1:19" ht="14.25" x14ac:dyDescent="0.2">
      <c r="A275" s="23">
        <v>44158.333333333336</v>
      </c>
      <c r="B275" s="27">
        <v>260</v>
      </c>
      <c r="C275" s="17">
        <f t="shared" si="53"/>
        <v>15099</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SUM(C261,-P275,-$N$297)</f>
        <v>10442</v>
      </c>
      <c r="R275" s="28">
        <f t="shared" si="42"/>
        <v>10440</v>
      </c>
      <c r="S275" s="153">
        <f>IF(R275&gt;R274,R275,R274)</f>
        <v>10440</v>
      </c>
    </row>
    <row r="276" spans="1:19" ht="14.25" x14ac:dyDescent="0.2">
      <c r="A276" s="23">
        <v>44159.333333333336</v>
      </c>
      <c r="B276" s="34">
        <v>431</v>
      </c>
      <c r="C276" s="17">
        <f t="shared" si="53"/>
        <v>15530</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SUM(C262,-P276,-$N$297)</f>
        <v>10889</v>
      </c>
      <c r="R276" s="28">
        <f t="shared" si="42"/>
        <v>10890</v>
      </c>
      <c r="S276" s="153">
        <f>IF(R276&gt;R275,R276,R275)</f>
        <v>10890</v>
      </c>
    </row>
    <row r="277" spans="1:19" ht="14.25" x14ac:dyDescent="0.2">
      <c r="A277" s="23">
        <v>44160.333333333336</v>
      </c>
      <c r="B277" s="34">
        <v>454</v>
      </c>
      <c r="C277" s="17">
        <f t="shared" si="53"/>
        <v>15984</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SUM(C263,-P277,-$N$297)</f>
        <v>11224</v>
      </c>
      <c r="R277" s="28">
        <f t="shared" si="42"/>
        <v>11225</v>
      </c>
      <c r="S277" s="153">
        <f>IF(R277&gt;R276,R277,R276)</f>
        <v>11225</v>
      </c>
    </row>
    <row r="278" spans="1:19" ht="14.25" x14ac:dyDescent="0.2">
      <c r="A278" s="23">
        <v>44161.333333333336</v>
      </c>
      <c r="B278" s="34">
        <v>305</v>
      </c>
      <c r="C278" s="17">
        <f t="shared" si="53"/>
        <v>16289</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SUM(C264,-P278,-$N$297)</f>
        <v>11552</v>
      </c>
      <c r="R278" s="28">
        <f t="shared" si="42"/>
        <v>11550</v>
      </c>
      <c r="S278" s="153">
        <f>IF(R278&gt;R277,R278,R277)</f>
        <v>11550</v>
      </c>
    </row>
    <row r="279" spans="1:19" ht="14.25" x14ac:dyDescent="0.2">
      <c r="A279" s="23">
        <v>44162.333333333336</v>
      </c>
      <c r="B279" s="27">
        <v>339</v>
      </c>
      <c r="C279" s="17">
        <f t="shared" si="53"/>
        <v>16628</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289" si="56">SUM(C265,-P279,-$N$297)</f>
        <v>11889</v>
      </c>
      <c r="R279" s="28">
        <f t="shared" si="42"/>
        <v>11890</v>
      </c>
      <c r="S279" s="153">
        <f t="shared" ref="S279:S289" si="57">IF(R279&gt;R278,R279,R278)</f>
        <v>11890</v>
      </c>
    </row>
    <row r="280" spans="1:19" ht="14.25" x14ac:dyDescent="0.2">
      <c r="A280" s="23">
        <v>44163.333333333336</v>
      </c>
      <c r="B280" s="34">
        <v>259</v>
      </c>
      <c r="C280" s="17">
        <f t="shared" si="53"/>
        <v>16887</v>
      </c>
      <c r="D280" s="24">
        <f>AVERAGE(B277:B283)</f>
        <v>314.71428571428572</v>
      </c>
      <c r="E280" s="24">
        <f t="shared" si="46"/>
        <v>38.088235294117645</v>
      </c>
      <c r="F280" s="24">
        <f t="shared" si="55"/>
        <v>44.915966386554615</v>
      </c>
      <c r="G280" s="24">
        <f t="shared" si="49"/>
        <v>314.41176470588232</v>
      </c>
      <c r="H280" s="24">
        <f t="shared" ref="H280:H289" si="58">SUM(E267:E280)</f>
        <v>637.5</v>
      </c>
      <c r="I280" s="26"/>
      <c r="J280" s="26"/>
      <c r="K280" s="26"/>
      <c r="L280" s="26"/>
      <c r="M280" s="26"/>
      <c r="N280" s="34">
        <v>8</v>
      </c>
      <c r="O280" s="16">
        <f t="shared" si="54"/>
        <v>196</v>
      </c>
      <c r="P280" s="27">
        <v>164</v>
      </c>
      <c r="Q280" s="28">
        <f t="shared" si="56"/>
        <v>12153</v>
      </c>
      <c r="R280" s="28">
        <f t="shared" ref="R280:R289" si="59">MROUND(Q280,5)</f>
        <v>12155</v>
      </c>
      <c r="S280" s="153">
        <f t="shared" si="57"/>
        <v>12155</v>
      </c>
    </row>
    <row r="281" spans="1:19" ht="14.25" x14ac:dyDescent="0.2">
      <c r="A281" s="23">
        <v>44164.333333333336</v>
      </c>
      <c r="B281" s="27">
        <v>122</v>
      </c>
      <c r="C281" s="17">
        <f t="shared" si="53"/>
        <v>17009</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12256</v>
      </c>
      <c r="R281" s="28">
        <f t="shared" si="59"/>
        <v>12255</v>
      </c>
      <c r="S281" s="153">
        <f t="shared" si="57"/>
        <v>12255</v>
      </c>
    </row>
    <row r="282" spans="1:19" ht="14.25" x14ac:dyDescent="0.2">
      <c r="A282" s="23">
        <v>44165.333333333336</v>
      </c>
      <c r="B282" s="27">
        <v>320</v>
      </c>
      <c r="C282" s="17">
        <f t="shared" si="53"/>
        <v>17329</v>
      </c>
      <c r="D282" s="24">
        <f>AVERAGE(B279:B285)</f>
        <v>311.85714285714283</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2</v>
      </c>
      <c r="O282" s="16">
        <f t="shared" si="54"/>
        <v>203</v>
      </c>
      <c r="P282" s="27">
        <f>SUM(I282:K282)</f>
        <v>188</v>
      </c>
      <c r="Q282" s="28">
        <f t="shared" si="56"/>
        <v>12460</v>
      </c>
      <c r="R282" s="28">
        <f t="shared" si="59"/>
        <v>12460</v>
      </c>
      <c r="S282" s="153">
        <f t="shared" si="57"/>
        <v>12460</v>
      </c>
    </row>
    <row r="283" spans="1:19" ht="14.25" x14ac:dyDescent="0.2">
      <c r="A283" s="23">
        <v>44166.333333333336</v>
      </c>
      <c r="B283" s="34">
        <v>404</v>
      </c>
      <c r="C283" s="17">
        <f t="shared" si="53"/>
        <v>17733</v>
      </c>
      <c r="D283" s="24">
        <f t="shared" ref="D283:D286" si="60">AVERAGE(B280:B286)</f>
        <v>317.57142857142856</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207</v>
      </c>
      <c r="P283" s="27">
        <f>SUM(I283:K283)</f>
        <v>176</v>
      </c>
      <c r="Q283" s="28">
        <f t="shared" si="56"/>
        <v>12880</v>
      </c>
      <c r="R283" s="28">
        <f t="shared" si="59"/>
        <v>12880</v>
      </c>
      <c r="S283" s="153">
        <f t="shared" si="57"/>
        <v>12880</v>
      </c>
    </row>
    <row r="284" spans="1:19" ht="14.25" x14ac:dyDescent="0.2">
      <c r="A284" s="23">
        <v>44167.333333333336</v>
      </c>
      <c r="B284" s="34">
        <v>364</v>
      </c>
      <c r="C284" s="17">
        <f t="shared" si="53"/>
        <v>18097</v>
      </c>
      <c r="D284" s="24">
        <f t="shared" si="60"/>
        <v>328.57142857142856</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215</v>
      </c>
      <c r="P284" s="27">
        <f>SUM(I284:K284)</f>
        <v>170</v>
      </c>
      <c r="Q284" s="28">
        <f t="shared" si="56"/>
        <v>13227</v>
      </c>
      <c r="R284" s="28">
        <f t="shared" si="59"/>
        <v>13225</v>
      </c>
      <c r="S284" s="153">
        <f t="shared" si="57"/>
        <v>13225</v>
      </c>
    </row>
    <row r="285" spans="1:19" ht="14.25" x14ac:dyDescent="0.2">
      <c r="A285" s="23">
        <v>44168.333333333336</v>
      </c>
      <c r="B285" s="34">
        <v>375</v>
      </c>
      <c r="C285" s="17">
        <f t="shared" si="53"/>
        <v>18472</v>
      </c>
      <c r="D285" s="24">
        <f t="shared" si="60"/>
        <v>328.57142857142856</v>
      </c>
      <c r="E285" s="24">
        <f t="shared" si="46"/>
        <v>55.147058823529413</v>
      </c>
      <c r="F285" s="24">
        <f t="shared" si="55"/>
        <v>45.861344537815121</v>
      </c>
      <c r="G285" s="24">
        <f t="shared" si="49"/>
        <v>321.02941176470586</v>
      </c>
      <c r="H285" s="24">
        <f t="shared" si="58"/>
        <v>656.91176470588232</v>
      </c>
      <c r="I285" s="26">
        <v>120</v>
      </c>
      <c r="J285" s="26">
        <v>28</v>
      </c>
      <c r="K285" s="26">
        <v>10</v>
      </c>
      <c r="L285" s="26">
        <f>SUM(K285+J285)</f>
        <v>38</v>
      </c>
      <c r="M285" s="26">
        <v>16</v>
      </c>
      <c r="N285" s="27">
        <v>3</v>
      </c>
      <c r="O285" s="16">
        <f t="shared" si="54"/>
        <v>218</v>
      </c>
      <c r="P285" s="27">
        <f>SUM(I285:K285)</f>
        <v>158</v>
      </c>
      <c r="Q285" s="28">
        <f t="shared" si="56"/>
        <v>13612</v>
      </c>
      <c r="R285" s="28">
        <f t="shared" si="59"/>
        <v>13610</v>
      </c>
      <c r="S285" s="153">
        <f t="shared" si="57"/>
        <v>13610</v>
      </c>
    </row>
    <row r="286" spans="1:19" ht="14.25" x14ac:dyDescent="0.2">
      <c r="A286" s="23">
        <v>44169.333333333336</v>
      </c>
      <c r="B286" s="27">
        <v>379</v>
      </c>
      <c r="C286" s="17">
        <f t="shared" si="53"/>
        <v>18851</v>
      </c>
      <c r="D286" s="24">
        <f t="shared" si="60"/>
        <v>327.42857142857144</v>
      </c>
      <c r="E286" s="24">
        <f t="shared" si="46"/>
        <v>55.735294117647058</v>
      </c>
      <c r="F286" s="24">
        <f t="shared" si="55"/>
        <v>46.701680672268914</v>
      </c>
      <c r="G286" s="24">
        <f t="shared" si="49"/>
        <v>326.91176470588238</v>
      </c>
      <c r="H286" s="24">
        <f t="shared" si="58"/>
        <v>645.88235294117646</v>
      </c>
      <c r="I286" s="26">
        <v>119</v>
      </c>
      <c r="J286" s="26">
        <v>28</v>
      </c>
      <c r="K286" s="26">
        <v>8</v>
      </c>
      <c r="L286" s="26">
        <f>SUM(K286+J286)</f>
        <v>36</v>
      </c>
      <c r="M286" s="26">
        <v>23</v>
      </c>
      <c r="N286" s="27">
        <v>4</v>
      </c>
      <c r="O286" s="16">
        <f t="shared" si="54"/>
        <v>222</v>
      </c>
      <c r="P286" s="27">
        <f>SUM(I286:K286)</f>
        <v>155</v>
      </c>
      <c r="Q286" s="28">
        <f t="shared" si="56"/>
        <v>14069</v>
      </c>
      <c r="R286" s="28">
        <f t="shared" si="59"/>
        <v>14070</v>
      </c>
      <c r="S286" s="153">
        <f t="shared" si="57"/>
        <v>14070</v>
      </c>
    </row>
    <row r="287" spans="1:19" ht="14.25" x14ac:dyDescent="0.2">
      <c r="A287" s="23">
        <v>44170.333333333336</v>
      </c>
      <c r="B287" s="27">
        <v>336</v>
      </c>
      <c r="C287" s="17">
        <f t="shared" si="53"/>
        <v>19187</v>
      </c>
      <c r="D287" s="24"/>
      <c r="E287" s="24">
        <f t="shared" si="46"/>
        <v>49.411764705882355</v>
      </c>
      <c r="F287" s="24">
        <f t="shared" si="55"/>
        <v>48.319327731092436</v>
      </c>
      <c r="G287" s="24">
        <f t="shared" si="49"/>
        <v>338.23529411764707</v>
      </c>
      <c r="H287" s="24">
        <f t="shared" si="58"/>
        <v>652.64705882352939</v>
      </c>
      <c r="I287" s="26"/>
      <c r="J287" s="26"/>
      <c r="K287" s="26"/>
      <c r="L287" s="26"/>
      <c r="M287" s="26"/>
      <c r="N287" s="34">
        <v>6</v>
      </c>
      <c r="O287" s="16">
        <f t="shared" si="54"/>
        <v>228</v>
      </c>
      <c r="P287" s="27">
        <v>155</v>
      </c>
      <c r="Q287" s="28">
        <f t="shared" si="56"/>
        <v>14359</v>
      </c>
      <c r="R287" s="28">
        <f t="shared" si="59"/>
        <v>14360</v>
      </c>
      <c r="S287" s="153">
        <f t="shared" si="57"/>
        <v>14360</v>
      </c>
    </row>
    <row r="288" spans="1:19" ht="14.25" x14ac:dyDescent="0.2">
      <c r="A288" s="23">
        <v>44171.333333333336</v>
      </c>
      <c r="B288" s="34">
        <v>122</v>
      </c>
      <c r="C288" s="17">
        <f t="shared" si="53"/>
        <v>19309</v>
      </c>
      <c r="D288" s="24"/>
      <c r="E288" s="24">
        <f t="shared" ref="E288:E289" si="61">B288/6.8</f>
        <v>17.941176470588236</v>
      </c>
      <c r="F288" s="24">
        <f t="shared" si="55"/>
        <v>48.319327731092436</v>
      </c>
      <c r="G288" s="24">
        <f t="shared" si="49"/>
        <v>338.23529411764707</v>
      </c>
      <c r="H288" s="24">
        <f t="shared" si="58"/>
        <v>657.35294117647061</v>
      </c>
      <c r="I288" s="26"/>
      <c r="J288" s="26"/>
      <c r="K288" s="26"/>
      <c r="L288" s="26"/>
      <c r="M288" s="26"/>
      <c r="N288" s="34">
        <v>6</v>
      </c>
      <c r="O288" s="16">
        <f t="shared" si="54"/>
        <v>234</v>
      </c>
      <c r="P288" s="27">
        <v>155</v>
      </c>
      <c r="Q288" s="28">
        <f t="shared" si="56"/>
        <v>14449</v>
      </c>
      <c r="R288" s="28">
        <f t="shared" si="59"/>
        <v>14450</v>
      </c>
      <c r="S288" s="153">
        <f t="shared" si="57"/>
        <v>14450</v>
      </c>
    </row>
    <row r="289" spans="1:19" ht="14.25" x14ac:dyDescent="0.2">
      <c r="A289" s="23">
        <v>44172.333333333336</v>
      </c>
      <c r="B289" s="27">
        <v>312</v>
      </c>
      <c r="C289" s="17">
        <f t="shared" si="53"/>
        <v>19621</v>
      </c>
      <c r="D289" s="24"/>
      <c r="E289" s="24">
        <f t="shared" si="61"/>
        <v>45.882352941176471</v>
      </c>
      <c r="F289" s="24">
        <f t="shared" si="55"/>
        <v>48.15126050420168</v>
      </c>
      <c r="G289" s="24">
        <f t="shared" si="49"/>
        <v>337.05882352941177</v>
      </c>
      <c r="H289" s="24">
        <f t="shared" si="58"/>
        <v>665</v>
      </c>
      <c r="I289" s="26">
        <v>150</v>
      </c>
      <c r="J289" s="26">
        <v>27</v>
      </c>
      <c r="K289" s="26">
        <v>6</v>
      </c>
      <c r="L289" s="26">
        <f>SUM(K289+J289)</f>
        <v>33</v>
      </c>
      <c r="M289" s="26">
        <v>18</v>
      </c>
      <c r="N289" s="27">
        <v>1</v>
      </c>
      <c r="O289" s="16">
        <f t="shared" si="54"/>
        <v>235</v>
      </c>
      <c r="P289" s="27">
        <f>SUM(I289:K289)</f>
        <v>183</v>
      </c>
      <c r="Q289" s="28">
        <f t="shared" si="56"/>
        <v>14681</v>
      </c>
      <c r="R289" s="28">
        <f t="shared" si="59"/>
        <v>14680</v>
      </c>
      <c r="S289" s="153">
        <f t="shared" si="57"/>
        <v>14680</v>
      </c>
    </row>
    <row r="290" spans="1:19" ht="14.25" x14ac:dyDescent="0.2">
      <c r="A290" s="23">
        <v>44173.333333333336</v>
      </c>
      <c r="B290" s="27"/>
      <c r="C290" s="17"/>
      <c r="D290" s="24"/>
      <c r="E290" s="24"/>
      <c r="F290" s="24"/>
      <c r="G290" s="24"/>
      <c r="H290" s="24"/>
      <c r="I290" s="26"/>
      <c r="J290" s="26"/>
      <c r="K290" s="26"/>
      <c r="L290" s="26"/>
      <c r="M290" s="26"/>
      <c r="N290" s="27"/>
      <c r="O290" s="16"/>
      <c r="P290" s="27"/>
      <c r="Q290" s="28"/>
      <c r="R290" s="28"/>
      <c r="S290" s="153"/>
    </row>
    <row r="291" spans="1:19" ht="14.25" x14ac:dyDescent="0.2">
      <c r="A291" s="23">
        <v>44174.333333333336</v>
      </c>
      <c r="B291" s="27"/>
      <c r="C291" s="17"/>
      <c r="D291" s="24"/>
      <c r="E291" s="24"/>
      <c r="F291" s="24"/>
      <c r="G291" s="24"/>
      <c r="H291" s="24"/>
      <c r="I291" s="26"/>
      <c r="J291" s="26"/>
      <c r="K291" s="26"/>
      <c r="L291" s="26"/>
      <c r="M291" s="26"/>
      <c r="N291" s="27"/>
      <c r="O291" s="16"/>
      <c r="P291" s="27"/>
      <c r="Q291" s="28"/>
      <c r="R291" s="28"/>
      <c r="S291" s="153"/>
    </row>
    <row r="292" spans="1:19" ht="14.25" x14ac:dyDescent="0.2">
      <c r="A292" s="23">
        <v>44175.333333333336</v>
      </c>
      <c r="B292" s="27"/>
      <c r="C292" s="17"/>
      <c r="D292" s="24"/>
      <c r="E292" s="24"/>
      <c r="F292" s="24"/>
      <c r="G292" s="24"/>
      <c r="H292" s="24"/>
      <c r="I292" s="26"/>
      <c r="J292" s="26"/>
      <c r="K292" s="26"/>
      <c r="L292" s="26"/>
      <c r="M292" s="26"/>
      <c r="N292" s="27"/>
      <c r="O292" s="16"/>
      <c r="P292" s="27"/>
      <c r="Q292" s="28"/>
      <c r="R292" s="28"/>
      <c r="S292" s="153"/>
    </row>
    <row r="293" spans="1:19" ht="14.25" x14ac:dyDescent="0.2">
      <c r="A293" s="23">
        <v>44176.333333333336</v>
      </c>
      <c r="B293" s="27"/>
      <c r="C293" s="17"/>
      <c r="D293" s="24"/>
      <c r="E293" s="24"/>
      <c r="F293" s="24"/>
      <c r="G293" s="24"/>
      <c r="H293" s="24"/>
      <c r="I293" s="26"/>
      <c r="J293" s="26"/>
      <c r="K293" s="26"/>
      <c r="L293" s="26"/>
      <c r="M293" s="26"/>
      <c r="N293" s="27"/>
      <c r="O293" s="16"/>
      <c r="P293" s="27"/>
      <c r="Q293" s="28"/>
      <c r="R293" s="28"/>
      <c r="S293" s="153"/>
    </row>
    <row r="294" spans="1:19" ht="14.25" x14ac:dyDescent="0.2">
      <c r="A294" s="23">
        <v>44177.333333333336</v>
      </c>
      <c r="B294" s="27"/>
      <c r="C294" s="17"/>
      <c r="D294" s="24"/>
      <c r="E294" s="24"/>
      <c r="F294" s="24"/>
      <c r="G294" s="24"/>
      <c r="H294" s="24"/>
      <c r="I294" s="26"/>
      <c r="J294" s="26"/>
      <c r="K294" s="26"/>
      <c r="L294" s="26"/>
      <c r="M294" s="26"/>
      <c r="N294" s="27"/>
      <c r="O294" s="16"/>
      <c r="P294" s="27"/>
      <c r="Q294" s="28"/>
      <c r="R294" s="28"/>
      <c r="S294" s="153"/>
    </row>
    <row r="295" spans="1:19" ht="14.25" x14ac:dyDescent="0.2">
      <c r="A295" s="23">
        <v>44178.333333333336</v>
      </c>
      <c r="B295" s="27"/>
      <c r="C295" s="17"/>
      <c r="D295" s="24"/>
      <c r="E295" s="24"/>
      <c r="F295" s="24"/>
      <c r="G295" s="24"/>
      <c r="H295" s="24"/>
      <c r="I295" s="26"/>
      <c r="J295" s="26"/>
      <c r="K295" s="26"/>
      <c r="L295" s="26"/>
      <c r="M295" s="26"/>
      <c r="N295" s="27"/>
      <c r="O295" s="16"/>
      <c r="P295" s="27"/>
      <c r="Q295" s="28"/>
      <c r="R295" s="28"/>
      <c r="S295" s="153"/>
    </row>
    <row r="296" spans="1:19" ht="14.25" x14ac:dyDescent="0.2">
      <c r="A296" s="38"/>
      <c r="B296" s="27"/>
      <c r="C296" s="27"/>
      <c r="D296" s="24"/>
      <c r="E296" s="24"/>
      <c r="F296" s="24"/>
      <c r="G296" s="24"/>
      <c r="H296" s="24"/>
      <c r="I296" s="26"/>
      <c r="J296" s="26"/>
      <c r="K296" s="26"/>
      <c r="L296" s="26"/>
      <c r="M296" s="26"/>
      <c r="N296" s="28"/>
      <c r="O296" s="28"/>
      <c r="P296" s="27"/>
      <c r="Q296" s="16"/>
      <c r="R296" s="28"/>
      <c r="S296" s="25"/>
    </row>
    <row r="297" spans="1:19" s="43" customFormat="1" ht="15" thickBot="1" x14ac:dyDescent="0.25">
      <c r="A297" s="39" t="s">
        <v>87</v>
      </c>
      <c r="B297" s="40">
        <f>SUM(C112,B113:B296)</f>
        <v>19621</v>
      </c>
      <c r="C297" s="40"/>
      <c r="D297" s="41"/>
      <c r="E297" s="41"/>
      <c r="F297" s="41"/>
      <c r="G297" s="41"/>
      <c r="H297" s="41"/>
      <c r="I297" s="41"/>
      <c r="J297" s="41"/>
      <c r="K297" s="41"/>
      <c r="L297" s="41"/>
      <c r="M297" s="41"/>
      <c r="N297" s="40">
        <f>SUM(O112,N113:N296)</f>
        <v>235</v>
      </c>
      <c r="O297" s="40"/>
      <c r="P297" s="40"/>
      <c r="Q297" s="40"/>
      <c r="R297" s="40"/>
      <c r="S297" s="42"/>
    </row>
    <row r="298" spans="1:19" ht="12.75" thickTop="1"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I336" s="36"/>
      <c r="J336" s="36"/>
      <c r="K336" s="36"/>
      <c r="L336" s="36"/>
      <c r="M336" s="36"/>
      <c r="N336" s="44"/>
      <c r="O336" s="44"/>
      <c r="P336" s="44"/>
    </row>
    <row r="337" spans="2:16" x14ac:dyDescent="0.2">
      <c r="B337" s="44"/>
      <c r="I337" s="36"/>
      <c r="J337" s="36"/>
      <c r="K337" s="36"/>
      <c r="L337" s="36"/>
      <c r="M337" s="36"/>
      <c r="N337" s="44"/>
      <c r="O337" s="44"/>
      <c r="P337" s="44"/>
    </row>
    <row r="338" spans="2:16" x14ac:dyDescent="0.2">
      <c r="B338" s="44"/>
      <c r="I338" s="36"/>
      <c r="J338" s="36"/>
      <c r="K338" s="36"/>
      <c r="L338" s="36"/>
      <c r="M338" s="36"/>
      <c r="N338" s="44"/>
      <c r="O338" s="44"/>
      <c r="P338" s="44"/>
    </row>
    <row r="339" spans="2:16" x14ac:dyDescent="0.2">
      <c r="B339" s="44"/>
      <c r="I339" s="36"/>
      <c r="J339" s="36"/>
      <c r="K339" s="36"/>
      <c r="L339" s="36"/>
      <c r="M339" s="36"/>
      <c r="N339" s="44"/>
      <c r="O339" s="44"/>
      <c r="P339" s="44"/>
    </row>
    <row r="340" spans="2:16" x14ac:dyDescent="0.2">
      <c r="B340" s="44"/>
      <c r="I340" s="36"/>
      <c r="J340" s="36"/>
      <c r="K340" s="36"/>
      <c r="L340" s="36"/>
      <c r="M340" s="36"/>
      <c r="N340" s="44"/>
      <c r="O340" s="44"/>
      <c r="P340" s="44"/>
    </row>
    <row r="341" spans="2:16" x14ac:dyDescent="0.2">
      <c r="B341" s="44"/>
      <c r="I341" s="36"/>
      <c r="J341" s="36"/>
      <c r="K341" s="36"/>
      <c r="L341" s="36"/>
      <c r="M341" s="36"/>
      <c r="N341" s="44"/>
      <c r="O341" s="44"/>
      <c r="P341" s="44"/>
    </row>
    <row r="342" spans="2:16" x14ac:dyDescent="0.2">
      <c r="B342" s="44"/>
      <c r="I342" s="36"/>
      <c r="J342" s="36"/>
      <c r="K342" s="36"/>
      <c r="L342" s="36"/>
      <c r="M342" s="36"/>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row r="410" spans="2:16" x14ac:dyDescent="0.2">
      <c r="B410" s="44"/>
      <c r="N410" s="44"/>
      <c r="O410" s="44"/>
      <c r="P410" s="44"/>
    </row>
    <row r="411" spans="2:16" x14ac:dyDescent="0.2">
      <c r="B411" s="44"/>
      <c r="N411" s="44"/>
      <c r="O411" s="44"/>
      <c r="P411" s="44"/>
    </row>
    <row r="412" spans="2:16" x14ac:dyDescent="0.2">
      <c r="B412" s="44"/>
      <c r="N412" s="44"/>
      <c r="O412" s="44"/>
      <c r="P412" s="44"/>
    </row>
    <row r="413" spans="2:16" x14ac:dyDescent="0.2">
      <c r="B413" s="44"/>
      <c r="N413" s="44"/>
      <c r="O413" s="44"/>
      <c r="P413" s="44"/>
    </row>
    <row r="414" spans="2:16" x14ac:dyDescent="0.2">
      <c r="B414" s="44"/>
      <c r="N414" s="44"/>
      <c r="O414" s="44"/>
      <c r="P414" s="44"/>
    </row>
    <row r="415" spans="2:16" x14ac:dyDescent="0.2">
      <c r="B415" s="44"/>
      <c r="N415" s="44"/>
      <c r="O415" s="44"/>
      <c r="P415" s="44"/>
    </row>
    <row r="416" spans="2:16" x14ac:dyDescent="0.2">
      <c r="B416" s="44"/>
      <c r="N416" s="44"/>
      <c r="O416" s="44"/>
      <c r="P416"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22" zoomScale="80" zoomScaleNormal="80" workbookViewId="0">
      <selection activeCell="Y19" sqref="Y19"/>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O73" sqref="O73"/>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AA58" sqref="AA5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O45" sqref="O45"/>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91" t="s">
        <v>174</v>
      </c>
      <c r="B1" s="192"/>
      <c r="C1" s="192"/>
      <c r="D1" s="192"/>
      <c r="E1" s="193"/>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6" si="2">B21*E21/100</f>
        <v>1717.8570000000002</v>
      </c>
      <c r="D21" s="135">
        <f t="shared" ref="D21:D26"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ht="15" thickBot="1" x14ac:dyDescent="0.25">
      <c r="A26" s="173">
        <v>48</v>
      </c>
      <c r="B26" s="172">
        <v>12410</v>
      </c>
      <c r="C26" s="172">
        <f t="shared" si="2"/>
        <v>2258.62</v>
      </c>
      <c r="D26" s="172">
        <f t="shared" si="3"/>
        <v>10151.380000000001</v>
      </c>
      <c r="E26" s="174">
        <v>18.2</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topLeftCell="A13" zoomScale="80" zoomScaleNormal="80"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22" t="s">
        <v>179</v>
      </c>
      <c r="B1" s="222"/>
      <c r="C1" s="222"/>
      <c r="D1" s="222"/>
      <c r="E1" s="222" t="s">
        <v>170</v>
      </c>
      <c r="F1" s="222"/>
      <c r="G1" s="222"/>
      <c r="H1" s="222"/>
      <c r="I1" s="222"/>
      <c r="J1" s="222"/>
      <c r="K1" s="222"/>
      <c r="L1" s="222"/>
    </row>
    <row r="2" spans="1:12" x14ac:dyDescent="0.2">
      <c r="A2" s="222"/>
      <c r="B2" s="222"/>
      <c r="C2" s="222"/>
      <c r="D2" s="222"/>
      <c r="E2" s="222"/>
      <c r="F2" s="222"/>
      <c r="G2" s="222"/>
      <c r="H2" s="222"/>
      <c r="I2" s="222"/>
      <c r="J2" s="222"/>
      <c r="K2" s="222"/>
      <c r="L2" s="222"/>
    </row>
    <row r="3" spans="1:12" ht="14.1" customHeight="1" x14ac:dyDescent="0.25">
      <c r="A3" s="157" t="s">
        <v>164</v>
      </c>
      <c r="B3" s="158" t="s">
        <v>172</v>
      </c>
      <c r="C3" s="144" t="s">
        <v>166</v>
      </c>
      <c r="D3" s="158" t="s">
        <v>172</v>
      </c>
      <c r="E3" s="223" t="s">
        <v>167</v>
      </c>
      <c r="F3" s="223"/>
      <c r="G3" s="223"/>
      <c r="H3" s="223"/>
      <c r="I3" s="223" t="s">
        <v>168</v>
      </c>
      <c r="J3" s="223"/>
      <c r="K3" s="223"/>
      <c r="L3" s="223"/>
    </row>
    <row r="4" spans="1:12" ht="14.1" customHeight="1" x14ac:dyDescent="0.2">
      <c r="A4" s="221" t="s">
        <v>181</v>
      </c>
      <c r="B4" s="221">
        <v>1</v>
      </c>
      <c r="C4" s="221" t="s">
        <v>167</v>
      </c>
      <c r="D4" s="221">
        <v>95</v>
      </c>
      <c r="E4" s="227" t="s">
        <v>171</v>
      </c>
      <c r="F4" s="227"/>
      <c r="G4" s="227" t="s">
        <v>172</v>
      </c>
      <c r="H4" s="227"/>
      <c r="I4" s="227" t="s">
        <v>171</v>
      </c>
      <c r="J4" s="227"/>
      <c r="K4" s="227" t="s">
        <v>172</v>
      </c>
      <c r="L4" s="227"/>
    </row>
    <row r="5" spans="1:12" ht="14.25" customHeight="1" x14ac:dyDescent="0.2">
      <c r="A5" s="221"/>
      <c r="B5" s="221"/>
      <c r="C5" s="221"/>
      <c r="D5" s="221"/>
      <c r="E5" s="227"/>
      <c r="F5" s="227"/>
      <c r="G5" s="227"/>
      <c r="H5" s="227"/>
      <c r="I5" s="227"/>
      <c r="J5" s="227"/>
      <c r="K5" s="227"/>
      <c r="L5" s="227"/>
    </row>
    <row r="6" spans="1:12" x14ac:dyDescent="0.2">
      <c r="A6" s="221" t="s">
        <v>182</v>
      </c>
      <c r="B6" s="221">
        <v>12</v>
      </c>
      <c r="C6" s="221" t="s">
        <v>168</v>
      </c>
      <c r="D6" s="221">
        <v>75</v>
      </c>
      <c r="E6" s="220">
        <v>0</v>
      </c>
      <c r="F6" s="220"/>
      <c r="G6" s="220">
        <v>3</v>
      </c>
      <c r="H6" s="220"/>
      <c r="I6" s="220">
        <v>0</v>
      </c>
      <c r="J6" s="220"/>
      <c r="K6" s="204">
        <v>2</v>
      </c>
      <c r="L6" s="205"/>
    </row>
    <row r="7" spans="1:12" x14ac:dyDescent="0.2">
      <c r="A7" s="221"/>
      <c r="B7" s="221"/>
      <c r="C7" s="221"/>
      <c r="D7" s="221"/>
      <c r="E7" s="220"/>
      <c r="F7" s="220"/>
      <c r="G7" s="220"/>
      <c r="H7" s="220"/>
      <c r="I7" s="220"/>
      <c r="J7" s="220"/>
      <c r="K7" s="206"/>
      <c r="L7" s="207"/>
    </row>
    <row r="8" spans="1:12" x14ac:dyDescent="0.2">
      <c r="A8" s="221" t="s">
        <v>183</v>
      </c>
      <c r="B8" s="221">
        <v>40</v>
      </c>
      <c r="C8" s="221" t="s">
        <v>169</v>
      </c>
      <c r="D8" s="221">
        <v>3</v>
      </c>
      <c r="E8" s="220">
        <v>1</v>
      </c>
      <c r="F8" s="220"/>
      <c r="G8" s="220">
        <v>19</v>
      </c>
      <c r="H8" s="220"/>
      <c r="I8" s="220">
        <v>1</v>
      </c>
      <c r="J8" s="220"/>
      <c r="K8" s="204">
        <v>18</v>
      </c>
      <c r="L8" s="205"/>
    </row>
    <row r="9" spans="1:12" x14ac:dyDescent="0.2">
      <c r="A9" s="221"/>
      <c r="B9" s="221"/>
      <c r="C9" s="221"/>
      <c r="D9" s="221"/>
      <c r="E9" s="220"/>
      <c r="F9" s="220"/>
      <c r="G9" s="220"/>
      <c r="H9" s="220"/>
      <c r="I9" s="220"/>
      <c r="J9" s="220"/>
      <c r="K9" s="206"/>
      <c r="L9" s="207"/>
    </row>
    <row r="10" spans="1:12" x14ac:dyDescent="0.2">
      <c r="A10" s="221" t="s">
        <v>184</v>
      </c>
      <c r="B10" s="221">
        <v>74</v>
      </c>
      <c r="C10" s="220" t="s">
        <v>178</v>
      </c>
      <c r="D10" s="221">
        <v>5</v>
      </c>
      <c r="E10" s="220">
        <v>2</v>
      </c>
      <c r="F10" s="220"/>
      <c r="G10" s="220">
        <v>22</v>
      </c>
      <c r="H10" s="220"/>
      <c r="I10" s="220">
        <v>2</v>
      </c>
      <c r="J10" s="220"/>
      <c r="K10" s="204">
        <v>27</v>
      </c>
      <c r="L10" s="205"/>
    </row>
    <row r="11" spans="1:12" x14ac:dyDescent="0.2">
      <c r="A11" s="221"/>
      <c r="B11" s="221"/>
      <c r="C11" s="220"/>
      <c r="D11" s="221"/>
      <c r="E11" s="220"/>
      <c r="F11" s="220"/>
      <c r="G11" s="220"/>
      <c r="H11" s="220"/>
      <c r="I11" s="220"/>
      <c r="J11" s="220"/>
      <c r="K11" s="206"/>
      <c r="L11" s="207"/>
    </row>
    <row r="12" spans="1:12" x14ac:dyDescent="0.2">
      <c r="A12" s="208" t="s">
        <v>185</v>
      </c>
      <c r="B12" s="208">
        <v>51</v>
      </c>
      <c r="C12" s="217"/>
      <c r="D12" s="224"/>
      <c r="E12" s="204">
        <v>3</v>
      </c>
      <c r="F12" s="205"/>
      <c r="G12" s="204">
        <v>31</v>
      </c>
      <c r="H12" s="205"/>
      <c r="I12" s="204">
        <v>3</v>
      </c>
      <c r="J12" s="205"/>
      <c r="K12" s="204">
        <v>21</v>
      </c>
      <c r="L12" s="205"/>
    </row>
    <row r="13" spans="1:12" x14ac:dyDescent="0.2">
      <c r="A13" s="216"/>
      <c r="B13" s="216"/>
      <c r="C13" s="218"/>
      <c r="D13" s="225"/>
      <c r="E13" s="206"/>
      <c r="F13" s="207"/>
      <c r="G13" s="206"/>
      <c r="H13" s="207"/>
      <c r="I13" s="206"/>
      <c r="J13" s="207"/>
      <c r="K13" s="206"/>
      <c r="L13" s="207"/>
    </row>
    <row r="14" spans="1:12" x14ac:dyDescent="0.2">
      <c r="A14" s="208" t="s">
        <v>165</v>
      </c>
      <c r="B14" s="211">
        <v>83</v>
      </c>
      <c r="C14" s="218"/>
      <c r="D14" s="225"/>
      <c r="E14" s="204">
        <v>4</v>
      </c>
      <c r="F14" s="205"/>
      <c r="G14" s="204">
        <v>13</v>
      </c>
      <c r="H14" s="205"/>
      <c r="I14" s="204">
        <v>4</v>
      </c>
      <c r="J14" s="205"/>
      <c r="K14" s="204">
        <v>5</v>
      </c>
      <c r="L14" s="205"/>
    </row>
    <row r="15" spans="1:12" x14ac:dyDescent="0.2">
      <c r="A15" s="209"/>
      <c r="B15" s="212"/>
      <c r="C15" s="218"/>
      <c r="D15" s="225"/>
      <c r="E15" s="206"/>
      <c r="F15" s="207"/>
      <c r="G15" s="206"/>
      <c r="H15" s="207"/>
      <c r="I15" s="206"/>
      <c r="J15" s="207"/>
      <c r="K15" s="206"/>
      <c r="L15" s="207"/>
    </row>
    <row r="16" spans="1:12" x14ac:dyDescent="0.2">
      <c r="A16" s="209"/>
      <c r="B16" s="212"/>
      <c r="C16" s="218"/>
      <c r="D16" s="225"/>
      <c r="E16" s="204" t="s">
        <v>180</v>
      </c>
      <c r="F16" s="205"/>
      <c r="G16" s="204">
        <v>7</v>
      </c>
      <c r="H16" s="205"/>
      <c r="I16" s="204" t="s">
        <v>180</v>
      </c>
      <c r="J16" s="205"/>
      <c r="K16" s="204">
        <v>2</v>
      </c>
      <c r="L16" s="205"/>
    </row>
    <row r="17" spans="1:12" ht="15" thickBot="1" x14ac:dyDescent="0.25">
      <c r="A17" s="210"/>
      <c r="B17" s="213"/>
      <c r="C17" s="219"/>
      <c r="D17" s="226"/>
      <c r="E17" s="214"/>
      <c r="F17" s="215"/>
      <c r="G17" s="214"/>
      <c r="H17" s="215"/>
      <c r="I17" s="214"/>
      <c r="J17" s="215"/>
      <c r="K17" s="214"/>
      <c r="L17" s="215"/>
    </row>
    <row r="18" spans="1:12" x14ac:dyDescent="0.2">
      <c r="A18" s="194" t="s">
        <v>186</v>
      </c>
      <c r="B18" s="196">
        <f>SUM(B4:B13)</f>
        <v>178</v>
      </c>
      <c r="C18" s="198">
        <f>SUM(D4:D11)</f>
        <v>178</v>
      </c>
      <c r="D18" s="199"/>
      <c r="E18" s="198">
        <f>SUM(G6:H17)</f>
        <v>95</v>
      </c>
      <c r="F18" s="202"/>
      <c r="G18" s="202"/>
      <c r="H18" s="199"/>
      <c r="I18" s="198">
        <f>SUM(K6:L17)</f>
        <v>75</v>
      </c>
      <c r="J18" s="202"/>
      <c r="K18" s="202"/>
      <c r="L18" s="199"/>
    </row>
    <row r="19" spans="1:12" x14ac:dyDescent="0.2">
      <c r="A19" s="195"/>
      <c r="B19" s="197"/>
      <c r="C19" s="200"/>
      <c r="D19" s="201"/>
      <c r="E19" s="200"/>
      <c r="F19" s="203"/>
      <c r="G19" s="203"/>
      <c r="H19" s="201"/>
      <c r="I19" s="200"/>
      <c r="J19" s="203"/>
      <c r="K19" s="203"/>
      <c r="L19" s="201"/>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zoomScale="110" zoomScaleNormal="110" workbookViewId="0">
      <pane ySplit="3" topLeftCell="A202" activePane="bottomLeft" state="frozen"/>
      <selection pane="bottomLeft" activeCell="F212" sqref="F212"/>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28" t="s">
        <v>5</v>
      </c>
      <c r="C1" s="228"/>
      <c r="D1" s="228"/>
      <c r="E1" s="228"/>
      <c r="F1" s="228"/>
      <c r="G1" s="229"/>
    </row>
    <row r="2" spans="1:7" x14ac:dyDescent="0.2">
      <c r="A2" s="52"/>
      <c r="B2" s="230" t="s">
        <v>8</v>
      </c>
      <c r="C2" s="230"/>
      <c r="D2" s="230"/>
      <c r="E2" s="230" t="s">
        <v>9</v>
      </c>
      <c r="F2" s="230"/>
      <c r="G2" s="231"/>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5">
        <f>SUM(D206,B207)</f>
        <v>15624</v>
      </c>
      <c r="E207" s="61" t="s">
        <v>162</v>
      </c>
      <c r="F207" s="61" t="s">
        <v>162</v>
      </c>
      <c r="G207" s="62" t="s">
        <v>162</v>
      </c>
    </row>
    <row r="208" spans="1:7" x14ac:dyDescent="0.2">
      <c r="A208" s="58">
        <v>44170</v>
      </c>
      <c r="B208" s="61"/>
      <c r="C208" s="61"/>
      <c r="D208" s="56">
        <f t="shared" ref="D208:D210"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c r="C211" s="61"/>
      <c r="D211" s="136"/>
      <c r="E211" s="61"/>
      <c r="F211" s="61"/>
      <c r="G211" s="62"/>
    </row>
    <row r="212" spans="1:7" x14ac:dyDescent="0.2">
      <c r="A212" s="58">
        <v>44174</v>
      </c>
      <c r="B212" s="61"/>
      <c r="C212" s="61"/>
      <c r="D212" s="136"/>
      <c r="E212" s="61"/>
      <c r="F212" s="61"/>
      <c r="G212" s="62"/>
    </row>
    <row r="213" spans="1:7" x14ac:dyDescent="0.2">
      <c r="A213" s="58">
        <v>44175</v>
      </c>
      <c r="B213" s="61"/>
      <c r="C213" s="61"/>
      <c r="D213" s="136"/>
      <c r="E213" s="61"/>
      <c r="F213" s="61"/>
      <c r="G213" s="62"/>
    </row>
    <row r="214" spans="1:7" x14ac:dyDescent="0.2">
      <c r="A214" s="58">
        <v>44176</v>
      </c>
      <c r="B214" s="61"/>
      <c r="C214" s="61"/>
      <c r="D214" s="136"/>
      <c r="E214" s="61"/>
      <c r="F214" s="61"/>
      <c r="G214" s="62"/>
    </row>
    <row r="215" spans="1:7" x14ac:dyDescent="0.2">
      <c r="A215" s="58">
        <v>44177</v>
      </c>
      <c r="B215" s="61"/>
      <c r="C215" s="61"/>
      <c r="D215" s="136"/>
      <c r="E215" s="61"/>
      <c r="F215" s="61"/>
      <c r="G215" s="62"/>
    </row>
    <row r="216" spans="1:7" x14ac:dyDescent="0.2">
      <c r="A216" s="58">
        <v>44178</v>
      </c>
      <c r="B216" s="61"/>
      <c r="C216" s="61"/>
      <c r="D216" s="136"/>
      <c r="E216" s="61"/>
      <c r="F216" s="61"/>
      <c r="G216" s="62"/>
    </row>
    <row r="217" spans="1:7" x14ac:dyDescent="0.2">
      <c r="A217" s="154"/>
      <c r="B217" s="61"/>
      <c r="C217" s="61"/>
      <c r="D217" s="136"/>
      <c r="E217" s="61"/>
      <c r="F217" s="61"/>
      <c r="G217" s="62"/>
    </row>
    <row r="218" spans="1:7" ht="15" thickBot="1" x14ac:dyDescent="0.25">
      <c r="A218" s="63" t="s">
        <v>87</v>
      </c>
      <c r="B218" s="64">
        <f>MAX(D4:D218)</f>
        <v>16310</v>
      </c>
      <c r="C218" s="64"/>
      <c r="D218" s="64"/>
      <c r="E218" s="64">
        <f>MAX(G4:G189)</f>
        <v>4470</v>
      </c>
      <c r="F218" s="64"/>
      <c r="G218" s="65"/>
    </row>
    <row r="219" spans="1:7" ht="15" thickTop="1"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8"/>
  <sheetViews>
    <sheetView zoomScale="110" zoomScaleNormal="110" zoomScaleSheetLayoutView="100" workbookViewId="0">
      <pane xSplit="1" ySplit="2" topLeftCell="B188" activePane="bottomRight" state="frozen"/>
      <selection pane="topRight" activeCell="B1" sqref="B1"/>
      <selection pane="bottomLeft" activeCell="A3" sqref="A3"/>
      <selection pane="bottomRight" activeCell="A210" sqref="A210"/>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38" t="s">
        <v>10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29" x14ac:dyDescent="0.2">
      <c r="A2" s="67"/>
      <c r="B2" s="232" t="s">
        <v>11</v>
      </c>
      <c r="C2" s="232"/>
      <c r="D2" s="232" t="s">
        <v>12</v>
      </c>
      <c r="E2" s="232"/>
      <c r="F2" s="232" t="s">
        <v>16</v>
      </c>
      <c r="G2" s="232"/>
      <c r="H2" s="232" t="s">
        <v>52</v>
      </c>
      <c r="I2" s="232"/>
      <c r="J2" s="232" t="s">
        <v>53</v>
      </c>
      <c r="K2" s="232"/>
      <c r="L2" s="232" t="s">
        <v>13</v>
      </c>
      <c r="M2" s="232"/>
      <c r="N2" s="232" t="s">
        <v>15</v>
      </c>
      <c r="O2" s="232"/>
      <c r="P2" s="232" t="s">
        <v>17</v>
      </c>
      <c r="Q2" s="232"/>
      <c r="R2" s="232" t="s">
        <v>20</v>
      </c>
      <c r="S2" s="232"/>
      <c r="T2" s="232" t="s">
        <v>14</v>
      </c>
      <c r="U2" s="232"/>
      <c r="V2" s="232" t="s">
        <v>18</v>
      </c>
      <c r="W2" s="232"/>
      <c r="X2" s="232" t="s">
        <v>19</v>
      </c>
      <c r="Y2" s="232"/>
      <c r="Z2" s="232" t="s">
        <v>74</v>
      </c>
      <c r="AA2" s="232"/>
      <c r="AB2" s="232" t="s">
        <v>131</v>
      </c>
      <c r="AC2" s="233"/>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6">
        <v>8163</v>
      </c>
      <c r="D207" s="170">
        <f>E207-E206</f>
        <v>161</v>
      </c>
      <c r="E207" s="176">
        <v>4487</v>
      </c>
      <c r="F207" s="171">
        <f>G207-G204</f>
        <v>0</v>
      </c>
      <c r="G207" s="73">
        <v>302</v>
      </c>
      <c r="H207" s="171">
        <f>I207-I206</f>
        <v>78</v>
      </c>
      <c r="I207" s="73">
        <v>1156</v>
      </c>
      <c r="J207" s="171">
        <f>K207-K206</f>
        <v>0</v>
      </c>
      <c r="K207" s="73">
        <v>136</v>
      </c>
      <c r="L207" s="170">
        <f>M207-M206</f>
        <v>18</v>
      </c>
      <c r="M207" s="176">
        <v>701</v>
      </c>
      <c r="N207" s="171">
        <f>O207-O206</f>
        <v>0</v>
      </c>
      <c r="O207" s="73">
        <v>30</v>
      </c>
      <c r="P207" s="171">
        <f>Q207-Q206</f>
        <v>8</v>
      </c>
      <c r="Q207" s="73">
        <v>389</v>
      </c>
      <c r="R207" s="170">
        <f>S207-S206</f>
        <v>4</v>
      </c>
      <c r="S207" s="176">
        <v>209</v>
      </c>
      <c r="T207" s="171">
        <f>U207-U206</f>
        <v>0</v>
      </c>
      <c r="U207" s="73">
        <v>15</v>
      </c>
      <c r="V207" s="171">
        <f>W207-W206</f>
        <v>0</v>
      </c>
      <c r="W207" s="73">
        <v>10</v>
      </c>
      <c r="X207" s="170">
        <f>Y207-Y206</f>
        <v>1</v>
      </c>
      <c r="Y207" s="176">
        <v>16</v>
      </c>
      <c r="Z207" s="171">
        <f>AA207-AA206</f>
        <v>0</v>
      </c>
      <c r="AA207" s="73">
        <v>6</v>
      </c>
      <c r="AB207" s="171">
        <f>AC207-AC206</f>
        <v>0</v>
      </c>
      <c r="AC207" s="74">
        <v>4</v>
      </c>
    </row>
    <row r="208" spans="1:29" s="177"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7"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c r="C211" s="73"/>
      <c r="D211" s="71"/>
      <c r="E211" s="73"/>
      <c r="F211" s="71"/>
      <c r="G211" s="73"/>
      <c r="H211" s="71"/>
      <c r="I211" s="73"/>
      <c r="J211" s="71"/>
      <c r="K211" s="73"/>
      <c r="L211" s="71"/>
      <c r="M211" s="73"/>
      <c r="N211" s="71"/>
      <c r="O211" s="73"/>
      <c r="P211" s="71"/>
      <c r="Q211" s="73"/>
      <c r="R211" s="71"/>
      <c r="S211" s="73"/>
      <c r="T211" s="71"/>
      <c r="U211" s="73"/>
      <c r="V211" s="71"/>
      <c r="W211" s="73"/>
      <c r="X211" s="71"/>
      <c r="Y211" s="73"/>
      <c r="Z211" s="71"/>
      <c r="AA211" s="73"/>
      <c r="AB211" s="71"/>
      <c r="AC211" s="74"/>
    </row>
    <row r="212" spans="1:29" x14ac:dyDescent="0.2">
      <c r="A212" s="72">
        <v>44174</v>
      </c>
      <c r="B212" s="71"/>
      <c r="C212" s="73"/>
      <c r="D212" s="71"/>
      <c r="E212" s="73"/>
      <c r="F212" s="71"/>
      <c r="G212" s="73"/>
      <c r="H212" s="71"/>
      <c r="I212" s="73"/>
      <c r="J212" s="71"/>
      <c r="K212" s="73"/>
      <c r="L212" s="71"/>
      <c r="M212" s="73"/>
      <c r="N212" s="71"/>
      <c r="O212" s="73"/>
      <c r="P212" s="71"/>
      <c r="Q212" s="73"/>
      <c r="R212" s="71"/>
      <c r="S212" s="73"/>
      <c r="T212" s="71"/>
      <c r="U212" s="73"/>
      <c r="V212" s="71"/>
      <c r="W212" s="73"/>
      <c r="X212" s="71"/>
      <c r="Y212" s="73"/>
      <c r="Z212" s="71"/>
      <c r="AA212" s="73"/>
      <c r="AB212" s="71"/>
      <c r="AC212" s="74"/>
    </row>
    <row r="213" spans="1:29" x14ac:dyDescent="0.2">
      <c r="A213" s="72">
        <v>44175</v>
      </c>
      <c r="B213" s="71"/>
      <c r="C213" s="73"/>
      <c r="D213" s="71"/>
      <c r="E213" s="73"/>
      <c r="F213" s="71"/>
      <c r="G213" s="73"/>
      <c r="H213" s="71"/>
      <c r="I213" s="73"/>
      <c r="J213" s="71"/>
      <c r="K213" s="73"/>
      <c r="L213" s="71"/>
      <c r="M213" s="73"/>
      <c r="N213" s="71"/>
      <c r="O213" s="73"/>
      <c r="P213" s="71"/>
      <c r="Q213" s="73"/>
      <c r="R213" s="71"/>
      <c r="S213" s="73"/>
      <c r="T213" s="71"/>
      <c r="U213" s="73"/>
      <c r="V213" s="71"/>
      <c r="W213" s="73"/>
      <c r="X213" s="71"/>
      <c r="Y213" s="73"/>
      <c r="Z213" s="71"/>
      <c r="AA213" s="73"/>
      <c r="AB213" s="71"/>
      <c r="AC213" s="74"/>
    </row>
    <row r="214" spans="1:29" x14ac:dyDescent="0.2">
      <c r="A214" s="72">
        <v>44176</v>
      </c>
      <c r="B214" s="71"/>
      <c r="C214" s="73"/>
      <c r="D214" s="71"/>
      <c r="E214" s="73"/>
      <c r="F214" s="71"/>
      <c r="G214" s="73"/>
      <c r="H214" s="71"/>
      <c r="I214" s="73"/>
      <c r="J214" s="71"/>
      <c r="K214" s="73"/>
      <c r="L214" s="71"/>
      <c r="M214" s="73"/>
      <c r="N214" s="71"/>
      <c r="O214" s="73"/>
      <c r="P214" s="71"/>
      <c r="Q214" s="73"/>
      <c r="R214" s="71"/>
      <c r="S214" s="73"/>
      <c r="T214" s="71"/>
      <c r="U214" s="73"/>
      <c r="V214" s="71"/>
      <c r="W214" s="73"/>
      <c r="X214" s="71"/>
      <c r="Y214" s="73"/>
      <c r="Z214" s="71"/>
      <c r="AA214" s="73"/>
      <c r="AB214" s="71"/>
      <c r="AC214" s="74"/>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c r="B217" s="71"/>
      <c r="C217" s="73"/>
      <c r="D217" s="71"/>
      <c r="E217" s="73"/>
      <c r="F217" s="71"/>
      <c r="G217" s="73"/>
      <c r="H217" s="71"/>
      <c r="I217" s="73"/>
      <c r="J217" s="71"/>
      <c r="K217" s="73"/>
      <c r="L217" s="71"/>
      <c r="M217" s="73"/>
      <c r="N217" s="71"/>
      <c r="O217" s="73"/>
      <c r="P217" s="71"/>
      <c r="Q217" s="73"/>
      <c r="R217" s="71"/>
      <c r="S217" s="73"/>
      <c r="T217" s="71"/>
      <c r="U217" s="73"/>
      <c r="V217" s="71"/>
      <c r="W217" s="73"/>
      <c r="X217" s="71"/>
      <c r="Y217" s="73"/>
      <c r="Z217" s="71"/>
      <c r="AA217" s="73"/>
      <c r="AB217" s="71"/>
      <c r="AC217" s="74"/>
    </row>
    <row r="218" spans="1:29" x14ac:dyDescent="0.2">
      <c r="A218" s="67"/>
      <c r="B218" s="234" t="s">
        <v>11</v>
      </c>
      <c r="C218" s="241"/>
      <c r="D218" s="234" t="s">
        <v>12</v>
      </c>
      <c r="E218" s="241"/>
      <c r="F218" s="234" t="s">
        <v>16</v>
      </c>
      <c r="G218" s="241"/>
      <c r="H218" s="234" t="s">
        <v>52</v>
      </c>
      <c r="I218" s="241"/>
      <c r="J218" s="234" t="s">
        <v>53</v>
      </c>
      <c r="K218" s="241"/>
      <c r="L218" s="234" t="s">
        <v>13</v>
      </c>
      <c r="M218" s="241"/>
      <c r="N218" s="234" t="s">
        <v>15</v>
      </c>
      <c r="O218" s="241"/>
      <c r="P218" s="234" t="s">
        <v>17</v>
      </c>
      <c r="Q218" s="241"/>
      <c r="R218" s="234" t="s">
        <v>20</v>
      </c>
      <c r="S218" s="241"/>
      <c r="T218" s="234" t="s">
        <v>14</v>
      </c>
      <c r="U218" s="241"/>
      <c r="V218" s="234" t="s">
        <v>18</v>
      </c>
      <c r="W218" s="241"/>
      <c r="X218" s="234" t="s">
        <v>19</v>
      </c>
      <c r="Y218" s="241"/>
      <c r="Z218" s="234" t="s">
        <v>74</v>
      </c>
      <c r="AA218" s="241"/>
      <c r="AB218" s="234" t="s">
        <v>132</v>
      </c>
      <c r="AC218" s="235"/>
    </row>
    <row r="219" spans="1:29" ht="15" thickBot="1" x14ac:dyDescent="0.25">
      <c r="A219" s="76" t="s">
        <v>87</v>
      </c>
      <c r="B219" s="240">
        <f>SUM(B4:B217)</f>
        <v>8541</v>
      </c>
      <c r="C219" s="240"/>
      <c r="D219" s="240">
        <f t="shared" ref="D219" si="78">SUM(D4:D218)</f>
        <v>4614</v>
      </c>
      <c r="E219" s="240"/>
      <c r="F219" s="240">
        <f t="shared" ref="F219" si="79">SUM(F4:F218)</f>
        <v>302</v>
      </c>
      <c r="G219" s="240"/>
      <c r="H219" s="240">
        <f t="shared" ref="H219" si="80">SUM(H4:H218)</f>
        <v>1306</v>
      </c>
      <c r="I219" s="240"/>
      <c r="J219" s="240">
        <f t="shared" ref="J219" si="81">SUM(J4:J218)</f>
        <v>139</v>
      </c>
      <c r="K219" s="240"/>
      <c r="L219" s="240">
        <f t="shared" ref="L219" si="82">SUM(L4:L218)</f>
        <v>713</v>
      </c>
      <c r="M219" s="240"/>
      <c r="N219" s="240">
        <f t="shared" ref="N219" si="83">SUM(N4:N218)</f>
        <v>30</v>
      </c>
      <c r="O219" s="240"/>
      <c r="P219" s="240">
        <f t="shared" ref="P219" si="84">SUM(P4:P218)</f>
        <v>402</v>
      </c>
      <c r="Q219" s="240"/>
      <c r="R219" s="240">
        <f t="shared" ref="R219" si="85">SUM(R4:R218)</f>
        <v>212</v>
      </c>
      <c r="S219" s="240"/>
      <c r="T219" s="240">
        <f t="shared" ref="T219" si="86">SUM(T4:T218)</f>
        <v>15</v>
      </c>
      <c r="U219" s="240"/>
      <c r="V219" s="240">
        <f t="shared" ref="V219" si="87">SUM(V4:V218)</f>
        <v>10</v>
      </c>
      <c r="W219" s="240"/>
      <c r="X219" s="240">
        <f t="shared" ref="X219" si="88">SUM(X4:X218)</f>
        <v>16</v>
      </c>
      <c r="Y219" s="240"/>
      <c r="Z219" s="240">
        <f t="shared" ref="Z219" si="89">SUM(Z4:Z218)</f>
        <v>6</v>
      </c>
      <c r="AA219" s="240"/>
      <c r="AB219" s="236">
        <f t="shared" ref="AB219" si="90">SUM(AB4:AB218)</f>
        <v>4</v>
      </c>
      <c r="AC219" s="237"/>
    </row>
    <row r="220" spans="1:29" ht="15" thickTop="1"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t="s">
        <v>91</v>
      </c>
      <c r="AC220" s="44">
        <f>SUM(B219:AC219)</f>
        <v>16310</v>
      </c>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sheetData>
  <mergeCells count="43">
    <mergeCell ref="V219:W219"/>
    <mergeCell ref="X219:Y219"/>
    <mergeCell ref="Z219:AA219"/>
    <mergeCell ref="N218:O218"/>
    <mergeCell ref="P218:Q218"/>
    <mergeCell ref="R218:S218"/>
    <mergeCell ref="T218:U218"/>
    <mergeCell ref="V218:W218"/>
    <mergeCell ref="X218:Y218"/>
    <mergeCell ref="Z218:AA218"/>
    <mergeCell ref="N219:O219"/>
    <mergeCell ref="P219:Q219"/>
    <mergeCell ref="R219:S219"/>
    <mergeCell ref="T219:U219"/>
    <mergeCell ref="L219:M219"/>
    <mergeCell ref="J219:K219"/>
    <mergeCell ref="B218:C218"/>
    <mergeCell ref="D218:E218"/>
    <mergeCell ref="F218:G218"/>
    <mergeCell ref="H218:I218"/>
    <mergeCell ref="L218:M218"/>
    <mergeCell ref="J218:K218"/>
    <mergeCell ref="J2:K2"/>
    <mergeCell ref="B219:C219"/>
    <mergeCell ref="D219:E219"/>
    <mergeCell ref="F219:G219"/>
    <mergeCell ref="H219:I219"/>
    <mergeCell ref="AB2:AC2"/>
    <mergeCell ref="AB218:AC218"/>
    <mergeCell ref="AB219:AC21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2020-12-08T09:21:48Z</dcterms:modified>
</cp:coreProperties>
</file>