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Ansteckungsorte'!$A$1:$AC$269</definedName>
  </definedNames>
  <calcPr calcId="162913"/>
</workbook>
</file>

<file path=xl/calcChain.xml><?xml version="1.0" encoding="utf-8"?>
<calcChain xmlns="http://schemas.openxmlformats.org/spreadsheetml/2006/main">
  <c r="O11" i="22" l="1"/>
  <c r="M11" i="22"/>
  <c r="I11" i="22"/>
  <c r="L11" i="22"/>
  <c r="N11" i="22"/>
  <c r="G11" i="22"/>
  <c r="E11" i="22"/>
  <c r="C11" i="22"/>
  <c r="F11" i="22"/>
  <c r="K11" i="22"/>
  <c r="W11" i="22"/>
  <c r="U11" i="22"/>
  <c r="S11" i="22"/>
  <c r="Q11" i="22"/>
  <c r="V11" i="22"/>
  <c r="K262" i="10" l="1"/>
  <c r="I262" i="10"/>
  <c r="G262" i="10"/>
  <c r="E262" i="10"/>
  <c r="C262" i="10"/>
  <c r="AI261" i="11"/>
  <c r="AG261" i="11"/>
  <c r="AE261" i="11"/>
  <c r="AC261" i="11"/>
  <c r="AA260" i="11"/>
  <c r="AA261" i="11" s="1"/>
  <c r="Y261" i="11"/>
  <c r="W261" i="11"/>
  <c r="U261" i="11"/>
  <c r="S261" i="11"/>
  <c r="Q261" i="11"/>
  <c r="O261" i="11"/>
  <c r="M261" i="11"/>
  <c r="K261" i="11"/>
  <c r="I261" i="11"/>
  <c r="G261" i="11"/>
  <c r="E261" i="11"/>
  <c r="C261" i="11"/>
  <c r="D262" i="9" l="1"/>
  <c r="C261" i="8"/>
  <c r="AB262" i="7"/>
  <c r="Z262" i="7"/>
  <c r="X262" i="7"/>
  <c r="V262" i="7"/>
  <c r="T262" i="7"/>
  <c r="R262" i="7"/>
  <c r="P262" i="7"/>
  <c r="N262" i="7"/>
  <c r="L262" i="7"/>
  <c r="J262" i="7"/>
  <c r="H262" i="7"/>
  <c r="F262" i="7"/>
  <c r="D262" i="7"/>
  <c r="B262" i="7"/>
  <c r="G262" i="6"/>
  <c r="D262" i="6"/>
  <c r="Y341" i="1" l="1"/>
  <c r="X341" i="1"/>
  <c r="W341" i="1"/>
  <c r="V341" i="1"/>
  <c r="U341" i="1"/>
  <c r="J341" i="1" l="1"/>
  <c r="I341" i="1"/>
  <c r="H341" i="1"/>
  <c r="F338" i="1"/>
  <c r="C341" i="1"/>
  <c r="G341" i="1"/>
  <c r="V6" i="22" l="1"/>
  <c r="V7" i="22"/>
  <c r="V8" i="22"/>
  <c r="V9" i="22"/>
  <c r="V10" i="22"/>
  <c r="E10" i="22"/>
  <c r="K10" i="22"/>
  <c r="I10" i="22"/>
  <c r="M10" i="22"/>
  <c r="Q10" i="22"/>
  <c r="S10" i="22"/>
  <c r="U10" i="22"/>
  <c r="L10" i="22"/>
  <c r="N10" i="22"/>
  <c r="F10" i="22"/>
  <c r="C33" i="17"/>
  <c r="D33" i="17" s="1"/>
  <c r="K261" i="10" l="1"/>
  <c r="I261" i="10"/>
  <c r="G261" i="10"/>
  <c r="E261" i="10"/>
  <c r="C261" i="10"/>
  <c r="AI260" i="11"/>
  <c r="AG260" i="11"/>
  <c r="AE260" i="11"/>
  <c r="AC260" i="11"/>
  <c r="Y260" i="11"/>
  <c r="W260" i="11"/>
  <c r="U260" i="11"/>
  <c r="S260" i="11"/>
  <c r="Q260" i="11"/>
  <c r="O260" i="11"/>
  <c r="M260" i="11"/>
  <c r="K260" i="11"/>
  <c r="I260" i="11"/>
  <c r="G260" i="11"/>
  <c r="E259" i="11"/>
  <c r="E260" i="11" s="1"/>
  <c r="C260" i="11"/>
  <c r="D261" i="9"/>
  <c r="C260" i="8" l="1"/>
  <c r="AB261" i="7"/>
  <c r="Z261" i="7"/>
  <c r="X261" i="7"/>
  <c r="V261" i="7"/>
  <c r="T261" i="7"/>
  <c r="R261" i="7"/>
  <c r="P261" i="7"/>
  <c r="N261" i="7"/>
  <c r="L261" i="7"/>
  <c r="J261" i="7"/>
  <c r="H261" i="7"/>
  <c r="F261" i="7"/>
  <c r="D261" i="7"/>
  <c r="B261" i="7"/>
  <c r="G261" i="6"/>
  <c r="D261" i="6"/>
  <c r="V340" i="1" l="1"/>
  <c r="F337" i="1"/>
  <c r="G340" i="1"/>
  <c r="N340" i="1" l="1"/>
  <c r="G4" i="22" l="1"/>
  <c r="O4" i="22" s="1"/>
  <c r="U9" i="22"/>
  <c r="S9" i="22"/>
  <c r="Q9" i="22"/>
  <c r="K9" i="22"/>
  <c r="L9" i="22"/>
  <c r="N9" i="22"/>
  <c r="E9" i="22"/>
  <c r="F9" i="22"/>
  <c r="K260" i="10" l="1"/>
  <c r="I260" i="10"/>
  <c r="G260" i="10"/>
  <c r="E260" i="10"/>
  <c r="C260" i="10"/>
  <c r="AI259" i="11"/>
  <c r="AG259" i="11"/>
  <c r="AE259" i="11"/>
  <c r="AC259" i="11"/>
  <c r="AA259" i="11"/>
  <c r="Y259" i="11"/>
  <c r="W259" i="11"/>
  <c r="U259" i="11"/>
  <c r="S259" i="11"/>
  <c r="Q259" i="11"/>
  <c r="O259" i="11"/>
  <c r="M259" i="11"/>
  <c r="K259" i="11"/>
  <c r="I259" i="11"/>
  <c r="G259" i="11"/>
  <c r="C259" i="11"/>
  <c r="D260" i="9" l="1"/>
  <c r="C259" i="8"/>
  <c r="AB260" i="7"/>
  <c r="Z260" i="7"/>
  <c r="X260" i="7"/>
  <c r="V260" i="7"/>
  <c r="T260" i="7"/>
  <c r="R260" i="7"/>
  <c r="P260" i="7"/>
  <c r="N260" i="7"/>
  <c r="L260" i="7"/>
  <c r="J260" i="7"/>
  <c r="H260" i="7"/>
  <c r="F260" i="7"/>
  <c r="D260" i="7"/>
  <c r="B260" i="7"/>
  <c r="G260" i="6"/>
  <c r="D260" i="6"/>
  <c r="V339" i="1" l="1"/>
  <c r="V338" i="1"/>
  <c r="F336" i="1"/>
  <c r="G339" i="1"/>
  <c r="N339" i="1" l="1"/>
  <c r="L8" i="22" l="1"/>
  <c r="K8" i="22"/>
  <c r="I8" i="22"/>
  <c r="I9" i="22" s="1"/>
  <c r="M9" i="22" s="1"/>
  <c r="F8" i="22"/>
  <c r="E8" i="22"/>
  <c r="U8" i="22"/>
  <c r="S8" i="22"/>
  <c r="Q8" i="22"/>
  <c r="M8" i="22" l="1"/>
  <c r="N8" i="22"/>
  <c r="K257" i="10"/>
  <c r="K258" i="10" s="1"/>
  <c r="K259" i="10" s="1"/>
  <c r="I257" i="10"/>
  <c r="I258" i="10" s="1"/>
  <c r="I259" i="10" s="1"/>
  <c r="G257" i="10"/>
  <c r="G258" i="10" s="1"/>
  <c r="G259" i="10" s="1"/>
  <c r="E257" i="10"/>
  <c r="E258" i="10" s="1"/>
  <c r="E259" i="10" s="1"/>
  <c r="C257" i="10"/>
  <c r="C258" i="10" s="1"/>
  <c r="C259" i="10" s="1"/>
  <c r="AI256" i="11"/>
  <c r="AI257" i="11" s="1"/>
  <c r="AI258" i="11" s="1"/>
  <c r="AG256" i="11"/>
  <c r="AG257" i="11" s="1"/>
  <c r="AG258" i="11" s="1"/>
  <c r="AE256" i="11"/>
  <c r="AE257" i="11"/>
  <c r="AE258" i="11" s="1"/>
  <c r="AC256" i="11"/>
  <c r="AC257" i="11" s="1"/>
  <c r="AC258" i="11" s="1"/>
  <c r="AA256" i="11"/>
  <c r="AA257" i="11"/>
  <c r="AA258" i="11" s="1"/>
  <c r="Y256" i="11"/>
  <c r="Y257" i="11" s="1"/>
  <c r="Y258" i="11" s="1"/>
  <c r="W256" i="11"/>
  <c r="W257" i="11" s="1"/>
  <c r="W258" i="11" s="1"/>
  <c r="U256" i="11"/>
  <c r="U257" i="11" s="1"/>
  <c r="U258" i="11" s="1"/>
  <c r="S256" i="11"/>
  <c r="S257" i="11" s="1"/>
  <c r="S258" i="11" s="1"/>
  <c r="Q256" i="11"/>
  <c r="Q257" i="11"/>
  <c r="Q258" i="11" s="1"/>
  <c r="O256" i="11"/>
  <c r="O257" i="11" s="1"/>
  <c r="O258" i="11" s="1"/>
  <c r="M256" i="11"/>
  <c r="M257" i="11" s="1"/>
  <c r="M258" i="11" s="1"/>
  <c r="K256" i="11"/>
  <c r="K257" i="11" s="1"/>
  <c r="K258" i="11" s="1"/>
  <c r="I256" i="11"/>
  <c r="I258" i="11" s="1"/>
  <c r="I257" i="11"/>
  <c r="G256" i="11"/>
  <c r="G257" i="11"/>
  <c r="G258" i="11" s="1"/>
  <c r="E256" i="11"/>
  <c r="E257" i="11" s="1"/>
  <c r="E258" i="11" s="1"/>
  <c r="C256" i="11"/>
  <c r="C258" i="11" s="1"/>
  <c r="C257" i="11"/>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F335" i="1"/>
  <c r="G338" i="1"/>
  <c r="N338" i="1" l="1"/>
  <c r="K5" i="22" l="1"/>
  <c r="K6" i="22" s="1"/>
  <c r="K7" i="22" s="1"/>
  <c r="E5" i="22"/>
  <c r="E6" i="22" s="1"/>
  <c r="E7" i="22" s="1"/>
  <c r="I5" i="22"/>
  <c r="C5" i="22"/>
  <c r="C6" i="22" s="1"/>
  <c r="L5" i="22"/>
  <c r="L6" i="22"/>
  <c r="L7" i="22"/>
  <c r="L4" i="22"/>
  <c r="F5" i="22"/>
  <c r="F6" i="22"/>
  <c r="F7" i="22"/>
  <c r="F4" i="22"/>
  <c r="V5" i="22"/>
  <c r="W5" i="22" s="1"/>
  <c r="V4" i="22"/>
  <c r="S5" i="22"/>
  <c r="S6" i="22" s="1"/>
  <c r="S7" i="22" s="1"/>
  <c r="U5" i="22"/>
  <c r="U6" i="22" s="1"/>
  <c r="U7" i="22" s="1"/>
  <c r="Q5" i="22"/>
  <c r="Q6" i="22" s="1"/>
  <c r="Q7" i="22" s="1"/>
  <c r="W6" i="22" l="1"/>
  <c r="W7" i="22" s="1"/>
  <c r="W8" i="22" s="1"/>
  <c r="W9" i="22" s="1"/>
  <c r="W10" i="22" s="1"/>
  <c r="M5" i="22"/>
  <c r="N4" i="22"/>
  <c r="N7" i="22"/>
  <c r="N5" i="22"/>
  <c r="N6" i="22"/>
  <c r="C7" i="22"/>
  <c r="G6" i="22"/>
  <c r="G5" i="22"/>
  <c r="I6" i="22"/>
  <c r="G7" i="22" l="1"/>
  <c r="C8" i="22"/>
  <c r="O5" i="22"/>
  <c r="I7" i="22"/>
  <c r="M7" i="22" s="1"/>
  <c r="M6" i="22"/>
  <c r="O6" i="22" s="1"/>
  <c r="O7" i="22" l="1"/>
  <c r="C9" i="22"/>
  <c r="G8" i="22"/>
  <c r="O8" i="22" s="1"/>
  <c r="K256" i="10"/>
  <c r="I256" i="10"/>
  <c r="G256" i="10"/>
  <c r="E256" i="10"/>
  <c r="C256" i="10"/>
  <c r="AI254" i="11"/>
  <c r="AI255" i="11"/>
  <c r="AG255" i="11"/>
  <c r="AE255" i="11"/>
  <c r="AC255" i="11"/>
  <c r="AA255" i="11"/>
  <c r="Y255" i="11"/>
  <c r="W255" i="11"/>
  <c r="U255" i="11"/>
  <c r="S255" i="11"/>
  <c r="Q255" i="11"/>
  <c r="O255" i="11"/>
  <c r="M255" i="11"/>
  <c r="K255" i="11"/>
  <c r="I255" i="11"/>
  <c r="G255" i="11"/>
  <c r="E255" i="11"/>
  <c r="C255" i="11"/>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H340" i="1" l="1"/>
  <c r="I339" i="1"/>
  <c r="J340" i="1"/>
  <c r="H339" i="1"/>
  <c r="J339" i="1"/>
  <c r="I340" i="1"/>
  <c r="I338" i="1"/>
  <c r="H338" i="1"/>
  <c r="J338" i="1"/>
  <c r="S332" i="1"/>
  <c r="S333" i="1"/>
  <c r="S334" i="1"/>
  <c r="S335" i="1"/>
  <c r="N335" i="1"/>
  <c r="K255" i="10" l="1"/>
  <c r="I255" i="10"/>
  <c r="G255" i="10"/>
  <c r="E255" i="10"/>
  <c r="C255" i="10"/>
  <c r="FO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V334" i="1" l="1"/>
  <c r="F331" i="1"/>
  <c r="G334" i="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09" i="1"/>
  <c r="D346" i="1" l="1"/>
  <c r="N334" i="1" l="1"/>
  <c r="C34" i="17" l="1"/>
  <c r="D34" i="17" s="1"/>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67"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D29" i="17" s="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66"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66" i="11" l="1"/>
  <c r="FP266" i="11"/>
  <c r="CD266" i="11"/>
  <c r="L266" i="11"/>
  <c r="FB266"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8"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66" i="11" l="1"/>
  <c r="BJ266" i="11"/>
  <c r="BH266" i="11"/>
  <c r="BP266" i="11"/>
  <c r="BL266" i="11"/>
  <c r="BN266" i="11"/>
  <c r="D266" i="11"/>
  <c r="F266"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66"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66" i="11" l="1"/>
  <c r="FR266" i="11"/>
  <c r="CF266" i="11"/>
  <c r="FH266"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66" i="11" l="1"/>
  <c r="AY68" i="11"/>
  <c r="AY69" i="11" s="1"/>
  <c r="AY70" i="11" s="1"/>
  <c r="AY71" i="11" s="1"/>
  <c r="AX266"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66" i="11"/>
  <c r="AM98" i="11"/>
  <c r="AL266" i="11" s="1"/>
  <c r="FL266" i="11" l="1"/>
  <c r="FN266"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66" i="11"/>
  <c r="DH266" i="11"/>
  <c r="CC100" i="11"/>
  <c r="EH266" i="11"/>
  <c r="DL266" i="11"/>
  <c r="BZ266"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66" i="11"/>
  <c r="CJ266"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66"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66" i="11" l="1"/>
  <c r="DP266"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66" i="11"/>
  <c r="FX266" i="11"/>
  <c r="BF266" i="11"/>
  <c r="C154" i="8"/>
  <c r="BT266" i="11" l="1"/>
  <c r="FZ266"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66" i="11" l="1"/>
  <c r="GB266" i="11"/>
  <c r="DF266"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66" i="11" s="1"/>
  <c r="J246" i="1"/>
  <c r="H239" i="1"/>
  <c r="I239" i="1"/>
  <c r="FT266"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46"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C246" i="1"/>
  <c r="W260" i="1" s="1"/>
  <c r="GI140" i="11"/>
  <c r="Y140" i="11"/>
  <c r="FE140" i="11"/>
  <c r="EU140" i="11"/>
  <c r="Q140" i="11"/>
  <c r="EQ140" i="11"/>
  <c r="EG140" i="11"/>
  <c r="DC140" i="11"/>
  <c r="DA140" i="11"/>
  <c r="CW140" i="11"/>
  <c r="K140" i="11"/>
  <c r="X339" i="1" l="1"/>
  <c r="Y339" i="1" s="1"/>
  <c r="W340" i="1"/>
  <c r="X340" i="1" s="1"/>
  <c r="Y340" i="1" s="1"/>
  <c r="Q141" i="1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66" i="11" l="1"/>
  <c r="ET266" i="11"/>
  <c r="FD266" i="11"/>
  <c r="CZ266" i="11"/>
  <c r="CV266" i="11"/>
  <c r="EP266"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66" i="11" l="1"/>
  <c r="X266" i="11"/>
  <c r="P266" i="11"/>
  <c r="J266" i="11"/>
  <c r="EF266"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66"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66"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66"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8"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8"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8"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8"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8"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8"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8"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8"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8"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8"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8"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66" i="11" l="1"/>
  <c r="E267" i="10"/>
  <c r="EL266" i="11"/>
  <c r="K267" i="10"/>
  <c r="I267" i="10"/>
  <c r="G267" i="10"/>
  <c r="C267"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7" i="6"/>
  <c r="D267"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46"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66" i="11" l="1"/>
  <c r="DN266" i="11"/>
  <c r="AJ266"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66" i="11"/>
  <c r="EZ266" i="11"/>
  <c r="FV266" i="11"/>
  <c r="CR266"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66" i="11"/>
  <c r="CX266" i="11"/>
  <c r="DJ266"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66" i="11"/>
  <c r="EB266" i="11"/>
  <c r="AN266" i="11"/>
  <c r="K269"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66" i="11"/>
  <c r="AT266" i="11"/>
  <c r="DR266"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66" i="11" s="1"/>
  <c r="CQ155" i="11"/>
  <c r="CQ156" i="11" s="1"/>
  <c r="CQ157" i="11" s="1"/>
  <c r="CQ158" i="11" s="1"/>
  <c r="CQ159" i="11" s="1"/>
  <c r="CQ160" i="11" s="1"/>
  <c r="CQ161" i="11" s="1"/>
  <c r="CQ162" i="11" s="1"/>
  <c r="CQ163" i="11" s="1"/>
  <c r="CQ164" i="11" s="1"/>
  <c r="CQ165" i="11" s="1"/>
  <c r="CQ166" i="11" s="1"/>
  <c r="CQ167" i="11" s="1"/>
  <c r="CQ168" i="11" s="1"/>
  <c r="CQ169" i="11" s="1"/>
  <c r="CQ170" i="11" s="1"/>
  <c r="CP266"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66" i="11" s="1"/>
  <c r="GG155" i="11"/>
  <c r="GG156" i="11" s="1"/>
  <c r="GG157" i="11" s="1"/>
  <c r="GG158" i="11" s="1"/>
  <c r="GG159" i="11" s="1"/>
  <c r="GG160" i="11" s="1"/>
  <c r="GG161" i="11" s="1"/>
  <c r="GG162" i="11" s="1"/>
  <c r="GG163" i="11" s="1"/>
  <c r="GG164" i="11" s="1"/>
  <c r="GG165" i="11" s="1"/>
  <c r="GG166" i="11" s="1"/>
  <c r="GG167" i="11" s="1"/>
  <c r="GG168" i="11" s="1"/>
  <c r="GG169" i="11" s="1"/>
  <c r="GG170" i="11" s="1"/>
  <c r="GF266" i="11" s="1"/>
  <c r="FG155" i="11"/>
  <c r="FG156" i="11" s="1"/>
  <c r="FG157" i="11" s="1"/>
  <c r="FG158" i="11" s="1"/>
  <c r="FG159" i="11" s="1"/>
  <c r="FG160" i="11" s="1"/>
  <c r="FG161" i="11" s="1"/>
  <c r="FG162" i="11" s="1"/>
  <c r="FG163" i="11" s="1"/>
  <c r="FG164" i="11" s="1"/>
  <c r="FG165" i="11" s="1"/>
  <c r="FG166" i="11" s="1"/>
  <c r="FG167" i="11" s="1"/>
  <c r="FG168" i="11" s="1"/>
  <c r="FG169" i="11" s="1"/>
  <c r="FG170" i="11" s="1"/>
  <c r="FF266"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66" i="11" s="1"/>
  <c r="EE155" i="11"/>
  <c r="EE156" i="11" s="1"/>
  <c r="EE157" i="11" s="1"/>
  <c r="EE158" i="11" s="1"/>
  <c r="EE159" i="11" s="1"/>
  <c r="EE160" i="11" s="1"/>
  <c r="EE161" i="11" s="1"/>
  <c r="EE162" i="11" s="1"/>
  <c r="EE163" i="11" s="1"/>
  <c r="EE164" i="11" s="1"/>
  <c r="EE165" i="11" s="1"/>
  <c r="EE166" i="11" s="1"/>
  <c r="EE167" i="11" s="1"/>
  <c r="EE168" i="11" s="1"/>
  <c r="EE169" i="11" s="1"/>
  <c r="EE170" i="11" s="1"/>
  <c r="ED266" i="11" s="1"/>
  <c r="O155" i="11"/>
  <c r="CM155" i="11"/>
  <c r="CM156" i="11" s="1"/>
  <c r="CM157" i="11" s="1"/>
  <c r="CM158" i="11" s="1"/>
  <c r="CM159" i="11" s="1"/>
  <c r="CM160" i="11" s="1"/>
  <c r="CM161" i="11" s="1"/>
  <c r="CM162" i="11" s="1"/>
  <c r="CM163" i="11" s="1"/>
  <c r="CM164" i="11" s="1"/>
  <c r="CM165" i="11" s="1"/>
  <c r="CM166" i="11" s="1"/>
  <c r="CM167" i="11" s="1"/>
  <c r="CM168" i="11" s="1"/>
  <c r="CM169" i="11" s="1"/>
  <c r="CM170" i="11" s="1"/>
  <c r="CL266"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66" i="11" s="1"/>
  <c r="X235" i="1"/>
  <c r="Y235" i="1" s="1"/>
  <c r="ES154" i="11"/>
  <c r="W128" i="1"/>
  <c r="X128" i="1" s="1"/>
  <c r="Y128" i="1" s="1"/>
  <c r="R266" i="11" l="1"/>
  <c r="S251" i="11"/>
  <c r="S252" i="11" s="1"/>
  <c r="S253" i="11" s="1"/>
  <c r="BC228" i="11"/>
  <c r="BB266" i="11" s="1"/>
  <c r="B266" i="11"/>
  <c r="EJ266"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8"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66"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66"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66" i="11" l="1"/>
  <c r="AC251" i="11"/>
  <c r="AC252" i="11" s="1"/>
  <c r="AC253" i="11" s="1"/>
  <c r="EV266" i="11"/>
  <c r="N266"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66" i="11"/>
  <c r="Y287" i="1"/>
  <c r="Y288" i="1"/>
  <c r="C275" i="1"/>
  <c r="X240" i="1"/>
  <c r="Y240" i="1" s="1"/>
  <c r="W133" i="1"/>
  <c r="X133" i="1" s="1"/>
  <c r="Y133" i="1" s="1"/>
  <c r="H266" i="11" l="1"/>
  <c r="GK268"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8" i="7" l="1"/>
  <c r="AC269" i="7" s="1"/>
</calcChain>
</file>

<file path=xl/sharedStrings.xml><?xml version="1.0" encoding="utf-8"?>
<sst xmlns="http://schemas.openxmlformats.org/spreadsheetml/2006/main" count="692" uniqueCount="240">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</sst>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301">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38" xfId="9" applyNumberFormat="1" applyFon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0" fontId="30" fillId="0" borderId="1" xfId="0" applyFont="1" applyFill="1" applyBorder="1"/>
    <xf numFmtId="1" fontId="14"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14" fillId="0" borderId="47" xfId="2" applyNumberFormat="1" applyFill="1" applyBorder="1"/>
    <xf numFmtId="0" fontId="0" fillId="0" borderId="28" xfId="0" applyFill="1" applyBorder="1"/>
    <xf numFmtId="1" fontId="0" fillId="0" borderId="28" xfId="0" applyNumberFormat="1" applyFill="1" applyBorder="1"/>
    <xf numFmtId="165" fontId="0" fillId="0" borderId="48" xfId="0" applyNumberFormat="1" applyFill="1" applyBorder="1"/>
    <xf numFmtId="1" fontId="0" fillId="0" borderId="1" xfId="0" applyNumberFormat="1" applyFill="1" applyBorder="1" applyAlignment="1">
      <alignment horizontal="right"/>
    </xf>
    <xf numFmtId="1" fontId="28" fillId="0" borderId="1" xfId="0" applyNumberFormat="1" applyFont="1" applyFill="1" applyBorder="1" applyAlignment="1">
      <alignment horizontal="right"/>
    </xf>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4"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 xfId="5" applyNumberFormat="1" applyFont="1" applyFill="1" applyBorder="1" applyAlignment="1">
      <alignment horizontal="center" wrapText="1"/>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Covid-19-Daten'!$A$314:$A$341</c15:sqref>
                  </c15:fullRef>
                </c:ext>
              </c:extLst>
              <c:f>'1. Covid-19-Daten'!$A$315:$A$341</c:f>
              <c:numCache>
                <c:formatCode>[$-F800]dddd\,\ mmmm\ dd\,\ yyyy\,\ hh:mm:ss</c:formatCode>
                <c:ptCount val="27"/>
                <c:pt idx="0">
                  <c:v>44198.333333333336</c:v>
                </c:pt>
                <c:pt idx="1">
                  <c:v>44199.333333333336</c:v>
                </c:pt>
                <c:pt idx="2">
                  <c:v>44200.333333333336</c:v>
                </c:pt>
                <c:pt idx="3">
                  <c:v>44201.333333333336</c:v>
                </c:pt>
                <c:pt idx="4">
                  <c:v>44202.333333333336</c:v>
                </c:pt>
                <c:pt idx="5">
                  <c:v>44203.333333333336</c:v>
                </c:pt>
                <c:pt idx="6">
                  <c:v>44204.333333333336</c:v>
                </c:pt>
                <c:pt idx="7">
                  <c:v>44205.333333333336</c:v>
                </c:pt>
                <c:pt idx="8">
                  <c:v>44206.333333333336</c:v>
                </c:pt>
                <c:pt idx="9">
                  <c:v>44207.333333333336</c:v>
                </c:pt>
                <c:pt idx="10">
                  <c:v>44208.333333333336</c:v>
                </c:pt>
                <c:pt idx="11">
                  <c:v>44209.333333333336</c:v>
                </c:pt>
                <c:pt idx="12">
                  <c:v>44210.333333333336</c:v>
                </c:pt>
                <c:pt idx="13">
                  <c:v>44211.333333333336</c:v>
                </c:pt>
                <c:pt idx="14">
                  <c:v>44212.333333333336</c:v>
                </c:pt>
                <c:pt idx="15">
                  <c:v>44213.333333333336</c:v>
                </c:pt>
                <c:pt idx="16">
                  <c:v>44214.333333333336</c:v>
                </c:pt>
                <c:pt idx="17">
                  <c:v>44215.333333333336</c:v>
                </c:pt>
                <c:pt idx="18">
                  <c:v>44216.333333333336</c:v>
                </c:pt>
                <c:pt idx="19">
                  <c:v>44217.333333333336</c:v>
                </c:pt>
                <c:pt idx="20">
                  <c:v>44218.333333333336</c:v>
                </c:pt>
                <c:pt idx="21">
                  <c:v>44219.333333333336</c:v>
                </c:pt>
                <c:pt idx="22">
                  <c:v>44220.333333333336</c:v>
                </c:pt>
                <c:pt idx="23">
                  <c:v>44221.333333333336</c:v>
                </c:pt>
                <c:pt idx="24">
                  <c:v>44222.333333333336</c:v>
                </c:pt>
                <c:pt idx="25">
                  <c:v>44223.333333333336</c:v>
                </c:pt>
                <c:pt idx="26">
                  <c:v>44224.333333333336</c:v>
                </c:pt>
              </c:numCache>
            </c:numRef>
          </c:cat>
          <c:val>
            <c:numRef>
              <c:extLst>
                <c:ext xmlns:c15="http://schemas.microsoft.com/office/drawing/2012/chart" uri="{02D57815-91ED-43cb-92C2-25804820EDAC}">
                  <c15:fullRef>
                    <c15:sqref>'1. Covid-19-Daten'!$I$314:$I$341</c15:sqref>
                  </c15:fullRef>
                </c:ext>
              </c:extLst>
              <c:f>'1. Covid-19-Daten'!$I$315:$I$341</c:f>
              <c:numCache>
                <c:formatCode>0.0</c:formatCode>
                <c:ptCount val="27"/>
                <c:pt idx="0">
                  <c:v>310.73529411764713</c:v>
                </c:pt>
                <c:pt idx="1">
                  <c:v>305.29411764705884</c:v>
                </c:pt>
                <c:pt idx="2">
                  <c:v>300.29411764705884</c:v>
                </c:pt>
                <c:pt idx="3">
                  <c:v>290.44117647058823</c:v>
                </c:pt>
                <c:pt idx="4">
                  <c:v>282.35294117647061</c:v>
                </c:pt>
                <c:pt idx="5">
                  <c:v>263.08823529411768</c:v>
                </c:pt>
                <c:pt idx="6">
                  <c:v>279.70588235294122</c:v>
                </c:pt>
                <c:pt idx="7">
                  <c:v>272.79411764705884</c:v>
                </c:pt>
                <c:pt idx="8">
                  <c:v>272.05882352941177</c:v>
                </c:pt>
                <c:pt idx="9">
                  <c:v>256.76470588235298</c:v>
                </c:pt>
                <c:pt idx="10">
                  <c:v>238.38235294117649</c:v>
                </c:pt>
                <c:pt idx="11">
                  <c:v>215.58823529411765</c:v>
                </c:pt>
                <c:pt idx="12">
                  <c:v>218.23529411764704</c:v>
                </c:pt>
                <c:pt idx="13">
                  <c:v>206.02941176470588</c:v>
                </c:pt>
                <c:pt idx="14">
                  <c:v>199.41176470588235</c:v>
                </c:pt>
                <c:pt idx="15">
                  <c:v>192.64705882352939</c:v>
                </c:pt>
                <c:pt idx="16">
                  <c:v>188.23529411764704</c:v>
                </c:pt>
                <c:pt idx="17">
                  <c:v>180.29411764705884</c:v>
                </c:pt>
                <c:pt idx="18">
                  <c:v>182.35294117647058</c:v>
                </c:pt>
                <c:pt idx="19">
                  <c:v>173.97058823529412</c:v>
                </c:pt>
                <c:pt idx="20">
                  <c:v>176.91176470588235</c:v>
                </c:pt>
                <c:pt idx="21">
                  <c:v>177.05882352941177</c:v>
                </c:pt>
                <c:pt idx="22">
                  <c:v>172.64705882352942</c:v>
                </c:pt>
                <c:pt idx="23">
                  <c:v>166.32352941176472</c:v>
                </c:pt>
                <c:pt idx="24">
                  <c:v>159.85294117647061</c:v>
                </c:pt>
                <c:pt idx="25">
                  <c:v>151.47058823529414</c:v>
                </c:pt>
                <c:pt idx="26">
                  <c:v>143.6764705882353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Covid-19-Daten'!$B$314:$B$341</c:f>
              <c:numCache>
                <c:formatCode>0</c:formatCode>
                <c:ptCount val="28"/>
                <c:pt idx="0">
                  <c:v>127</c:v>
                </c:pt>
                <c:pt idx="1">
                  <c:v>251</c:v>
                </c:pt>
                <c:pt idx="2">
                  <c:v>122</c:v>
                </c:pt>
                <c:pt idx="3">
                  <c:v>307</c:v>
                </c:pt>
                <c:pt idx="4">
                  <c:v>401</c:v>
                </c:pt>
                <c:pt idx="5">
                  <c:v>338</c:v>
                </c:pt>
                <c:pt idx="6">
                  <c:v>243</c:v>
                </c:pt>
                <c:pt idx="7">
                  <c:v>240</c:v>
                </c:pt>
                <c:pt idx="8">
                  <c:v>204</c:v>
                </c:pt>
                <c:pt idx="9">
                  <c:v>117</c:v>
                </c:pt>
                <c:pt idx="10">
                  <c:v>203</c:v>
                </c:pt>
                <c:pt idx="11">
                  <c:v>276</c:v>
                </c:pt>
                <c:pt idx="12">
                  <c:v>183</c:v>
                </c:pt>
                <c:pt idx="13">
                  <c:v>261</c:v>
                </c:pt>
                <c:pt idx="14">
                  <c:v>157</c:v>
                </c:pt>
                <c:pt idx="15">
                  <c:v>159</c:v>
                </c:pt>
                <c:pt idx="16">
                  <c:v>71</c:v>
                </c:pt>
                <c:pt idx="17">
                  <c:v>173</c:v>
                </c:pt>
                <c:pt idx="18">
                  <c:v>222</c:v>
                </c:pt>
                <c:pt idx="19">
                  <c:v>197</c:v>
                </c:pt>
                <c:pt idx="20">
                  <c:v>204</c:v>
                </c:pt>
                <c:pt idx="21">
                  <c:v>177</c:v>
                </c:pt>
                <c:pt idx="22">
                  <c:v>160</c:v>
                </c:pt>
                <c:pt idx="23">
                  <c:v>41</c:v>
                </c:pt>
                <c:pt idx="24">
                  <c:v>130</c:v>
                </c:pt>
                <c:pt idx="25">
                  <c:v>178</c:v>
                </c:pt>
                <c:pt idx="26">
                  <c:v>140</c:v>
                </c:pt>
                <c:pt idx="27">
                  <c:v>151</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Covid-19-Daten'!$A$314:$AC$341</c:f>
              <c:multiLvlStrCache>
                <c:ptCount val="28"/>
                <c:lvl>
                  <c:pt idx="0">
                    <c:v>23'665</c:v>
                  </c:pt>
                  <c:pt idx="1">
                    <c:v>23'975</c:v>
                  </c:pt>
                  <c:pt idx="2">
                    <c:v>24'150</c:v>
                  </c:pt>
                  <c:pt idx="3">
                    <c:v>24'450</c:v>
                  </c:pt>
                  <c:pt idx="4">
                    <c:v>25'040</c:v>
                  </c:pt>
                  <c:pt idx="5">
                    <c:v>25'520</c:v>
                  </c:pt>
                  <c:pt idx="6">
                    <c:v>25'980</c:v>
                  </c:pt>
                  <c:pt idx="7">
                    <c:v>26'140</c:v>
                  </c:pt>
                  <c:pt idx="8">
                    <c:v>26'345</c:v>
                  </c:pt>
                  <c:pt idx="9">
                    <c:v>26'500</c:v>
                  </c:pt>
                  <c:pt idx="10">
                    <c:v>26'865</c:v>
                  </c:pt>
                  <c:pt idx="11">
                    <c:v>27'340</c:v>
                  </c:pt>
                  <c:pt idx="12">
                    <c:v>27'740</c:v>
                  </c:pt>
                  <c:pt idx="13">
                    <c:v>28'115</c:v>
                  </c:pt>
                  <c:pt idx="14">
                    <c:v>28'245</c:v>
                  </c:pt>
                  <c:pt idx="15">
                    <c:v>28'495</c:v>
                  </c:pt>
                  <c:pt idx="16">
                    <c:v>28'620</c:v>
                  </c:pt>
                  <c:pt idx="17">
                    <c:v>28'925</c:v>
                  </c:pt>
                  <c:pt idx="18">
                    <c:v>29'315</c:v>
                  </c:pt>
                  <c:pt idx="19">
                    <c:v>29'670</c:v>
                  </c:pt>
                  <c:pt idx="20">
                    <c:v>29'910</c:v>
                  </c:pt>
                  <c:pt idx="21">
                    <c:v>30'155</c:v>
                  </c:pt>
                  <c:pt idx="22">
                    <c:v>30'355</c:v>
                  </c:pt>
                  <c:pt idx="23">
                    <c:v>30'465</c:v>
                  </c:pt>
                  <c:pt idx="24">
                    <c:v>30'580</c:v>
                  </c:pt>
                  <c:pt idx="25">
                    <c:v>30'685</c:v>
                  </c:pt>
                  <c:pt idx="26">
                    <c:v>30'775</c:v>
                  </c:pt>
                  <c:pt idx="27">
                    <c:v>30'865</c:v>
                  </c:pt>
                </c:lvl>
                <c:lvl>
                  <c:pt idx="0">
                    <c:v>23'665</c:v>
                  </c:pt>
                  <c:pt idx="1">
                    <c:v>23'975</c:v>
                  </c:pt>
                  <c:pt idx="2">
                    <c:v>24'150</c:v>
                  </c:pt>
                  <c:pt idx="3">
                    <c:v>24'450</c:v>
                  </c:pt>
                  <c:pt idx="4">
                    <c:v>25'040</c:v>
                  </c:pt>
                  <c:pt idx="5">
                    <c:v>25'520</c:v>
                  </c:pt>
                  <c:pt idx="6">
                    <c:v>25'980</c:v>
                  </c:pt>
                  <c:pt idx="7">
                    <c:v>26'140</c:v>
                  </c:pt>
                  <c:pt idx="8">
                    <c:v>26'345</c:v>
                  </c:pt>
                  <c:pt idx="9">
                    <c:v>26'500</c:v>
                  </c:pt>
                  <c:pt idx="10">
                    <c:v>26'865</c:v>
                  </c:pt>
                  <c:pt idx="11">
                    <c:v>27'340</c:v>
                  </c:pt>
                  <c:pt idx="12">
                    <c:v>27'740</c:v>
                  </c:pt>
                  <c:pt idx="13">
                    <c:v>28'115</c:v>
                  </c:pt>
                  <c:pt idx="14">
                    <c:v>28'245</c:v>
                  </c:pt>
                  <c:pt idx="15">
                    <c:v>28'495</c:v>
                  </c:pt>
                  <c:pt idx="16">
                    <c:v>28'620</c:v>
                  </c:pt>
                  <c:pt idx="17">
                    <c:v>28'925</c:v>
                  </c:pt>
                  <c:pt idx="18">
                    <c:v>29'315</c:v>
                  </c:pt>
                  <c:pt idx="19">
                    <c:v>29'670</c:v>
                  </c:pt>
                  <c:pt idx="20">
                    <c:v>29'910</c:v>
                  </c:pt>
                  <c:pt idx="21">
                    <c:v>30'155</c:v>
                  </c:pt>
                  <c:pt idx="22">
                    <c:v>30'355</c:v>
                  </c:pt>
                  <c:pt idx="23">
                    <c:v>30'465</c:v>
                  </c:pt>
                  <c:pt idx="24">
                    <c:v>30'580</c:v>
                  </c:pt>
                  <c:pt idx="25">
                    <c:v>30'685</c:v>
                  </c:pt>
                  <c:pt idx="26">
                    <c:v>30'775</c:v>
                  </c:pt>
                  <c:pt idx="27">
                    <c:v>30'865</c:v>
                  </c:pt>
                </c:lvl>
                <c:lvl>
                  <c:pt idx="0">
                    <c:v>23'665</c:v>
                  </c:pt>
                  <c:pt idx="1">
                    <c:v>23'977</c:v>
                  </c:pt>
                  <c:pt idx="2">
                    <c:v>24'152</c:v>
                  </c:pt>
                  <c:pt idx="3">
                    <c:v>24'450</c:v>
                  </c:pt>
                  <c:pt idx="4">
                    <c:v>25'039</c:v>
                  </c:pt>
                  <c:pt idx="5">
                    <c:v>25'519</c:v>
                  </c:pt>
                  <c:pt idx="6">
                    <c:v>25'978</c:v>
                  </c:pt>
                  <c:pt idx="7">
                    <c:v>26'141</c:v>
                  </c:pt>
                  <c:pt idx="8">
                    <c:v>26'343</c:v>
                  </c:pt>
                  <c:pt idx="9">
                    <c:v>26'502</c:v>
                  </c:pt>
                  <c:pt idx="10">
                    <c:v>26'866</c:v>
                  </c:pt>
                  <c:pt idx="11">
                    <c:v>27'338</c:v>
                  </c:pt>
                  <c:pt idx="12">
                    <c:v>27'739</c:v>
                  </c:pt>
                  <c:pt idx="13">
                    <c:v>28'117</c:v>
                  </c:pt>
                  <c:pt idx="14">
                    <c:v>28'245</c:v>
                  </c:pt>
                  <c:pt idx="15">
                    <c:v>28'496</c:v>
                  </c:pt>
                  <c:pt idx="16">
                    <c:v>28'618</c:v>
                  </c:pt>
                  <c:pt idx="17">
                    <c:v>28'924</c:v>
                  </c:pt>
                  <c:pt idx="18">
                    <c:v>29'313</c:v>
                  </c:pt>
                  <c:pt idx="19">
                    <c:v>29'669</c:v>
                  </c:pt>
                  <c:pt idx="20">
                    <c:v>29'912</c:v>
                  </c:pt>
                  <c:pt idx="21">
                    <c:v>30'153</c:v>
                  </c:pt>
                  <c:pt idx="22">
                    <c:v>30'357</c:v>
                  </c:pt>
                  <c:pt idx="23">
                    <c:v>30'463</c:v>
                  </c:pt>
                  <c:pt idx="24">
                    <c:v>30'578</c:v>
                  </c:pt>
                  <c:pt idx="25">
                    <c:v>30'687</c:v>
                  </c:pt>
                  <c:pt idx="26">
                    <c:v>30'775</c:v>
                  </c:pt>
                  <c:pt idx="27">
                    <c:v>30'864</c:v>
                  </c:pt>
                </c:lvl>
                <c:lvl>
                  <c:pt idx="0">
                    <c:v>170</c:v>
                  </c:pt>
                  <c:pt idx="1">
                    <c:v>170</c:v>
                  </c:pt>
                  <c:pt idx="2">
                    <c:v>170</c:v>
                  </c:pt>
                  <c:pt idx="3">
                    <c:v>181</c:v>
                  </c:pt>
                  <c:pt idx="4">
                    <c:v>167</c:v>
                  </c:pt>
                  <c:pt idx="5">
                    <c:v>152</c:v>
                  </c:pt>
                  <c:pt idx="6">
                    <c:v>159</c:v>
                  </c:pt>
                  <c:pt idx="7">
                    <c:v>152</c:v>
                  </c:pt>
                  <c:pt idx="8">
                    <c:v>152</c:v>
                  </c:pt>
                  <c:pt idx="9">
                    <c:v>152</c:v>
                  </c:pt>
                  <c:pt idx="10">
                    <c:v>129</c:v>
                  </c:pt>
                  <c:pt idx="11">
                    <c:v>125</c:v>
                  </c:pt>
                  <c:pt idx="12">
                    <c:v>117</c:v>
                  </c:pt>
                  <c:pt idx="13">
                    <c:v>113</c:v>
                  </c:pt>
                  <c:pt idx="14">
                    <c:v>112</c:v>
                  </c:pt>
                  <c:pt idx="15">
                    <c:v>112</c:v>
                  </c:pt>
                  <c:pt idx="16">
                    <c:v>112</c:v>
                  </c:pt>
                  <c:pt idx="17">
                    <c:v>113</c:v>
                  </c:pt>
                  <c:pt idx="18">
                    <c:v>125</c:v>
                  </c:pt>
                  <c:pt idx="19">
                    <c:v>107</c:v>
                  </c:pt>
                  <c:pt idx="20">
                    <c:v>107</c:v>
                  </c:pt>
                  <c:pt idx="21">
                    <c:v>106</c:v>
                  </c:pt>
                  <c:pt idx="22">
                    <c:v>106</c:v>
                  </c:pt>
                  <c:pt idx="23">
                    <c:v>106</c:v>
                  </c:pt>
                  <c:pt idx="24">
                    <c:v>115</c:v>
                  </c:pt>
                  <c:pt idx="25">
                    <c:v>109</c:v>
                  </c:pt>
                  <c:pt idx="26">
                    <c:v>88</c:v>
                  </c:pt>
                  <c:pt idx="27">
                    <c:v>89</c:v>
                  </c:pt>
                </c:lvl>
                <c:lvl>
                  <c:pt idx="0">
                    <c:v>473</c:v>
                  </c:pt>
                  <c:pt idx="1">
                    <c:v>482</c:v>
                  </c:pt>
                  <c:pt idx="2">
                    <c:v>489</c:v>
                  </c:pt>
                  <c:pt idx="3">
                    <c:v>490</c:v>
                  </c:pt>
                  <c:pt idx="4">
                    <c:v>496</c:v>
                  </c:pt>
                  <c:pt idx="5">
                    <c:v>502</c:v>
                  </c:pt>
                  <c:pt idx="6">
                    <c:v>510</c:v>
                  </c:pt>
                  <c:pt idx="7">
                    <c:v>514</c:v>
                  </c:pt>
                  <c:pt idx="8">
                    <c:v>520</c:v>
                  </c:pt>
                  <c:pt idx="9">
                    <c:v>529</c:v>
                  </c:pt>
                  <c:pt idx="10">
                    <c:v>532</c:v>
                  </c:pt>
                  <c:pt idx="11">
                    <c:v>537</c:v>
                  </c:pt>
                  <c:pt idx="12">
                    <c:v>540</c:v>
                  </c:pt>
                  <c:pt idx="13">
                    <c:v>543</c:v>
                  </c:pt>
                  <c:pt idx="14">
                    <c:v>548</c:v>
                  </c:pt>
                  <c:pt idx="15">
                    <c:v>553</c:v>
                  </c:pt>
                  <c:pt idx="16">
                    <c:v>555</c:v>
                  </c:pt>
                  <c:pt idx="17">
                    <c:v>558</c:v>
                  </c:pt>
                  <c:pt idx="18">
                    <c:v>562</c:v>
                  </c:pt>
                  <c:pt idx="19">
                    <c:v>566</c:v>
                  </c:pt>
                  <c:pt idx="20">
                    <c:v>571</c:v>
                  </c:pt>
                  <c:pt idx="21">
                    <c:v>574</c:v>
                  </c:pt>
                  <c:pt idx="22">
                    <c:v>579</c:v>
                  </c:pt>
                  <c:pt idx="23">
                    <c:v>579</c:v>
                  </c:pt>
                  <c:pt idx="24">
                    <c:v>582</c:v>
                  </c:pt>
                  <c:pt idx="25">
                    <c:v>587</c:v>
                  </c:pt>
                  <c:pt idx="26">
                    <c:v>587</c:v>
                  </c:pt>
                  <c:pt idx="27">
                    <c:v>588</c:v>
                  </c:pt>
                </c:lvl>
                <c:lvl>
                  <c:pt idx="0">
                    <c:v>10</c:v>
                  </c:pt>
                  <c:pt idx="1">
                    <c:v>9</c:v>
                  </c:pt>
                  <c:pt idx="2">
                    <c:v>7</c:v>
                  </c:pt>
                  <c:pt idx="3">
                    <c:v>1</c:v>
                  </c:pt>
                  <c:pt idx="4">
                    <c:v>6</c:v>
                  </c:pt>
                  <c:pt idx="5">
                    <c:v>6</c:v>
                  </c:pt>
                  <c:pt idx="6">
                    <c:v>8</c:v>
                  </c:pt>
                  <c:pt idx="7">
                    <c:v>4</c:v>
                  </c:pt>
                  <c:pt idx="8">
                    <c:v>6</c:v>
                  </c:pt>
                  <c:pt idx="9">
                    <c:v>9</c:v>
                  </c:pt>
                  <c:pt idx="10">
                    <c:v>3</c:v>
                  </c:pt>
                  <c:pt idx="11">
                    <c:v>5</c:v>
                  </c:pt>
                  <c:pt idx="12">
                    <c:v>3</c:v>
                  </c:pt>
                  <c:pt idx="13">
                    <c:v>3</c:v>
                  </c:pt>
                  <c:pt idx="14">
                    <c:v>5</c:v>
                  </c:pt>
                  <c:pt idx="15">
                    <c:v>5</c:v>
                  </c:pt>
                  <c:pt idx="16">
                    <c:v>2</c:v>
                  </c:pt>
                  <c:pt idx="17">
                    <c:v>3</c:v>
                  </c:pt>
                  <c:pt idx="18">
                    <c:v>4</c:v>
                  </c:pt>
                  <c:pt idx="19">
                    <c:v>4</c:v>
                  </c:pt>
                  <c:pt idx="20">
                    <c:v>5</c:v>
                  </c:pt>
                  <c:pt idx="21">
                    <c:v>3</c:v>
                  </c:pt>
                  <c:pt idx="22">
                    <c:v>5</c:v>
                  </c:pt>
                  <c:pt idx="23">
                    <c:v>0</c:v>
                  </c:pt>
                  <c:pt idx="24">
                    <c:v>3</c:v>
                  </c:pt>
                  <c:pt idx="25">
                    <c:v>5</c:v>
                  </c:pt>
                  <c:pt idx="26">
                    <c:v>0</c:v>
                  </c:pt>
                  <c:pt idx="27">
                    <c:v>1</c:v>
                  </c:pt>
                </c:lvl>
                <c:lvl>
                  <c:pt idx="0">
                    <c:v>19</c:v>
                  </c:pt>
                  <c:pt idx="3">
                    <c:v>24</c:v>
                  </c:pt>
                  <c:pt idx="4">
                    <c:v>20</c:v>
                  </c:pt>
                  <c:pt idx="5">
                    <c:v>26</c:v>
                  </c:pt>
                  <c:pt idx="6">
                    <c:v>26</c:v>
                  </c:pt>
                  <c:pt idx="7">
                    <c:v>29</c:v>
                  </c:pt>
                  <c:pt idx="10">
                    <c:v>21</c:v>
                  </c:pt>
                  <c:pt idx="11">
                    <c:v>28</c:v>
                  </c:pt>
                  <c:pt idx="12">
                    <c:v>20</c:v>
                  </c:pt>
                  <c:pt idx="13">
                    <c:v>22</c:v>
                  </c:pt>
                  <c:pt idx="14">
                    <c:v>18</c:v>
                  </c:pt>
                  <c:pt idx="17">
                    <c:v>27</c:v>
                  </c:pt>
                  <c:pt idx="18">
                    <c:v>22</c:v>
                  </c:pt>
                  <c:pt idx="19">
                    <c:v>23</c:v>
                  </c:pt>
                  <c:pt idx="20">
                    <c:v>26</c:v>
                  </c:pt>
                  <c:pt idx="21">
                    <c:v>25</c:v>
                  </c:pt>
                </c:lvl>
                <c:lvl>
                  <c:pt idx="0">
                    <c:v>11</c:v>
                  </c:pt>
                  <c:pt idx="3">
                    <c:v>14</c:v>
                  </c:pt>
                  <c:pt idx="4">
                    <c:v>13</c:v>
                  </c:pt>
                  <c:pt idx="5">
                    <c:v>15</c:v>
                  </c:pt>
                  <c:pt idx="6">
                    <c:v>18</c:v>
                  </c:pt>
                  <c:pt idx="7">
                    <c:v>21</c:v>
                  </c:pt>
                  <c:pt idx="10">
                    <c:v>11</c:v>
                  </c:pt>
                  <c:pt idx="11">
                    <c:v>12</c:v>
                  </c:pt>
                  <c:pt idx="12">
                    <c:v>8</c:v>
                  </c:pt>
                  <c:pt idx="13">
                    <c:v>10</c:v>
                  </c:pt>
                  <c:pt idx="14">
                    <c:v>10</c:v>
                  </c:pt>
                  <c:pt idx="17">
                    <c:v>18</c:v>
                  </c:pt>
                  <c:pt idx="18">
                    <c:v>13</c:v>
                  </c:pt>
                  <c:pt idx="19">
                    <c:v>13</c:v>
                  </c:pt>
                  <c:pt idx="20">
                    <c:v>16</c:v>
                  </c:pt>
                  <c:pt idx="21">
                    <c:v>14</c:v>
                  </c:pt>
                  <c:pt idx="24">
                    <c:v>8</c:v>
                  </c:pt>
                  <c:pt idx="25">
                    <c:v>9</c:v>
                  </c:pt>
                  <c:pt idx="26">
                    <c:v>16</c:v>
                  </c:pt>
                  <c:pt idx="27">
                    <c:v>14</c:v>
                  </c:pt>
                </c:lvl>
                <c:lvl>
                  <c:pt idx="0">
                    <c:v>8</c:v>
                  </c:pt>
                  <c:pt idx="3">
                    <c:v>10</c:v>
                  </c:pt>
                  <c:pt idx="4">
                    <c:v>7</c:v>
                  </c:pt>
                  <c:pt idx="5">
                    <c:v>11</c:v>
                  </c:pt>
                  <c:pt idx="6">
                    <c:v>8</c:v>
                  </c:pt>
                  <c:pt idx="7">
                    <c:v>8</c:v>
                  </c:pt>
                  <c:pt idx="10">
                    <c:v>10</c:v>
                  </c:pt>
                  <c:pt idx="11">
                    <c:v>16</c:v>
                  </c:pt>
                  <c:pt idx="12">
                    <c:v>12</c:v>
                  </c:pt>
                  <c:pt idx="13">
                    <c:v>12</c:v>
                  </c:pt>
                  <c:pt idx="14">
                    <c:v>8</c:v>
                  </c:pt>
                  <c:pt idx="17">
                    <c:v>9</c:v>
                  </c:pt>
                  <c:pt idx="18">
                    <c:v>9</c:v>
                  </c:pt>
                  <c:pt idx="19">
                    <c:v>10</c:v>
                  </c:pt>
                  <c:pt idx="20">
                    <c:v>10</c:v>
                  </c:pt>
                  <c:pt idx="21">
                    <c:v>11</c:v>
                  </c:pt>
                  <c:pt idx="24">
                    <c:v>12</c:v>
                  </c:pt>
                  <c:pt idx="25">
                    <c:v>11</c:v>
                  </c:pt>
                  <c:pt idx="26">
                    <c:v>13</c:v>
                  </c:pt>
                  <c:pt idx="27">
                    <c:v>15</c:v>
                  </c:pt>
                </c:lvl>
                <c:lvl>
                  <c:pt idx="0">
                    <c:v>7</c:v>
                  </c:pt>
                  <c:pt idx="3">
                    <c:v>8</c:v>
                  </c:pt>
                  <c:pt idx="4">
                    <c:v>6</c:v>
                  </c:pt>
                  <c:pt idx="5">
                    <c:v>11</c:v>
                  </c:pt>
                  <c:pt idx="6">
                    <c:v>8</c:v>
                  </c:pt>
                  <c:pt idx="7">
                    <c:v>8</c:v>
                  </c:pt>
                  <c:pt idx="10">
                    <c:v>10</c:v>
                  </c:pt>
                  <c:pt idx="11">
                    <c:v>16</c:v>
                  </c:pt>
                  <c:pt idx="12">
                    <c:v>12</c:v>
                  </c:pt>
                  <c:pt idx="13">
                    <c:v>12</c:v>
                  </c:pt>
                  <c:pt idx="14">
                    <c:v>8</c:v>
                  </c:pt>
                  <c:pt idx="17">
                    <c:v>8</c:v>
                  </c:pt>
                  <c:pt idx="18">
                    <c:v>9</c:v>
                  </c:pt>
                  <c:pt idx="19">
                    <c:v>9</c:v>
                  </c:pt>
                  <c:pt idx="20">
                    <c:v>10</c:v>
                  </c:pt>
                  <c:pt idx="21">
                    <c:v>11</c:v>
                  </c:pt>
                  <c:pt idx="24">
                    <c:v>11</c:v>
                  </c:pt>
                  <c:pt idx="25">
                    <c:v>11</c:v>
                  </c:pt>
                  <c:pt idx="26">
                    <c:v>13</c:v>
                  </c:pt>
                  <c:pt idx="27">
                    <c:v>14</c:v>
                  </c:pt>
                </c:lvl>
                <c:lvl>
                  <c:pt idx="0">
                    <c:v>51</c:v>
                  </c:pt>
                  <c:pt idx="3">
                    <c:v>48</c:v>
                  </c:pt>
                  <c:pt idx="4">
                    <c:v>52</c:v>
                  </c:pt>
                  <c:pt idx="5">
                    <c:v>48</c:v>
                  </c:pt>
                  <c:pt idx="6">
                    <c:v>51</c:v>
                  </c:pt>
                  <c:pt idx="7">
                    <c:v>51</c:v>
                  </c:pt>
                  <c:pt idx="10">
                    <c:v>43</c:v>
                  </c:pt>
                  <c:pt idx="11">
                    <c:v>40</c:v>
                  </c:pt>
                  <c:pt idx="12">
                    <c:v>45</c:v>
                  </c:pt>
                  <c:pt idx="13">
                    <c:v>46</c:v>
                  </c:pt>
                  <c:pt idx="14">
                    <c:v>42</c:v>
                  </c:pt>
                  <c:pt idx="17">
                    <c:v>42</c:v>
                  </c:pt>
                  <c:pt idx="18">
                    <c:v>42</c:v>
                  </c:pt>
                  <c:pt idx="19">
                    <c:v>40</c:v>
                  </c:pt>
                  <c:pt idx="20">
                    <c:v>42</c:v>
                  </c:pt>
                  <c:pt idx="21">
                    <c:v>41</c:v>
                  </c:pt>
                  <c:pt idx="24">
                    <c:v>36</c:v>
                  </c:pt>
                  <c:pt idx="25">
                    <c:v>39</c:v>
                  </c:pt>
                  <c:pt idx="26">
                    <c:v>37</c:v>
                  </c:pt>
                  <c:pt idx="27">
                    <c:v>35</c:v>
                  </c:pt>
                </c:lvl>
                <c:lvl>
                  <c:pt idx="0">
                    <c:v>36</c:v>
                  </c:pt>
                  <c:pt idx="3">
                    <c:v>32</c:v>
                  </c:pt>
                  <c:pt idx="4">
                    <c:v>35</c:v>
                  </c:pt>
                  <c:pt idx="5">
                    <c:v>33</c:v>
                  </c:pt>
                  <c:pt idx="6">
                    <c:v>40</c:v>
                  </c:pt>
                  <c:pt idx="7">
                    <c:v>36</c:v>
                  </c:pt>
                  <c:pt idx="10">
                    <c:v>32</c:v>
                  </c:pt>
                  <c:pt idx="11">
                    <c:v>30</c:v>
                  </c:pt>
                  <c:pt idx="12">
                    <c:v>31</c:v>
                  </c:pt>
                  <c:pt idx="13">
                    <c:v>27</c:v>
                  </c:pt>
                  <c:pt idx="14">
                    <c:v>21</c:v>
                  </c:pt>
                  <c:pt idx="17">
                    <c:v>23</c:v>
                  </c:pt>
                  <c:pt idx="18">
                    <c:v>25</c:v>
                  </c:pt>
                  <c:pt idx="19">
                    <c:v>21</c:v>
                  </c:pt>
                  <c:pt idx="20">
                    <c:v>20</c:v>
                  </c:pt>
                  <c:pt idx="21">
                    <c:v>19</c:v>
                  </c:pt>
                  <c:pt idx="24">
                    <c:v>20</c:v>
                  </c:pt>
                  <c:pt idx="25">
                    <c:v>17</c:v>
                  </c:pt>
                  <c:pt idx="26">
                    <c:v>16</c:v>
                  </c:pt>
                  <c:pt idx="27">
                    <c:v>17</c:v>
                  </c:pt>
                </c:lvl>
                <c:lvl>
                  <c:pt idx="0">
                    <c:v>7</c:v>
                  </c:pt>
                  <c:pt idx="3">
                    <c:v>7</c:v>
                  </c:pt>
                  <c:pt idx="4">
                    <c:v>4</c:v>
                  </c:pt>
                  <c:pt idx="5">
                    <c:v>6</c:v>
                  </c:pt>
                  <c:pt idx="6">
                    <c:v>10</c:v>
                  </c:pt>
                  <c:pt idx="7">
                    <c:v>7</c:v>
                  </c:pt>
                  <c:pt idx="10">
                    <c:v>7</c:v>
                  </c:pt>
                  <c:pt idx="11">
                    <c:v>6</c:v>
                  </c:pt>
                  <c:pt idx="12">
                    <c:v>5</c:v>
                  </c:pt>
                  <c:pt idx="13">
                    <c:v>2</c:v>
                  </c:pt>
                  <c:pt idx="14">
                    <c:v>1</c:v>
                  </c:pt>
                  <c:pt idx="17">
                    <c:v>2</c:v>
                  </c:pt>
                  <c:pt idx="18">
                    <c:v>6</c:v>
                  </c:pt>
                  <c:pt idx="19">
                    <c:v>4</c:v>
                  </c:pt>
                  <c:pt idx="20">
                    <c:v>2</c:v>
                  </c:pt>
                  <c:pt idx="21">
                    <c:v>3</c:v>
                  </c:pt>
                  <c:pt idx="24">
                    <c:v>5</c:v>
                  </c:pt>
                  <c:pt idx="25">
                    <c:v>5</c:v>
                  </c:pt>
                  <c:pt idx="26">
                    <c:v>3</c:v>
                  </c:pt>
                  <c:pt idx="27">
                    <c:v>4</c:v>
                  </c:pt>
                </c:lvl>
                <c:lvl>
                  <c:pt idx="0">
                    <c:v>29</c:v>
                  </c:pt>
                  <c:pt idx="3">
                    <c:v>25</c:v>
                  </c:pt>
                  <c:pt idx="4">
                    <c:v>31</c:v>
                  </c:pt>
                  <c:pt idx="5">
                    <c:v>27</c:v>
                  </c:pt>
                  <c:pt idx="6">
                    <c:v>30</c:v>
                  </c:pt>
                  <c:pt idx="7">
                    <c:v>29</c:v>
                  </c:pt>
                  <c:pt idx="10">
                    <c:v>25</c:v>
                  </c:pt>
                  <c:pt idx="11">
                    <c:v>24</c:v>
                  </c:pt>
                  <c:pt idx="12">
                    <c:v>26</c:v>
                  </c:pt>
                  <c:pt idx="13">
                    <c:v>25</c:v>
                  </c:pt>
                  <c:pt idx="14">
                    <c:v>20</c:v>
                  </c:pt>
                  <c:pt idx="17">
                    <c:v>21</c:v>
                  </c:pt>
                  <c:pt idx="18">
                    <c:v>19</c:v>
                  </c:pt>
                  <c:pt idx="19">
                    <c:v>17</c:v>
                  </c:pt>
                  <c:pt idx="20">
                    <c:v>18</c:v>
                  </c:pt>
                  <c:pt idx="21">
                    <c:v>16</c:v>
                  </c:pt>
                  <c:pt idx="24">
                    <c:v>15</c:v>
                  </c:pt>
                  <c:pt idx="25">
                    <c:v>12</c:v>
                  </c:pt>
                  <c:pt idx="26">
                    <c:v>13</c:v>
                  </c:pt>
                  <c:pt idx="27">
                    <c:v>13</c:v>
                  </c:pt>
                </c:lvl>
                <c:lvl>
                  <c:pt idx="0">
                    <c:v>134</c:v>
                  </c:pt>
                  <c:pt idx="3">
                    <c:v>149</c:v>
                  </c:pt>
                  <c:pt idx="4">
                    <c:v>132</c:v>
                  </c:pt>
                  <c:pt idx="5">
                    <c:v>119</c:v>
                  </c:pt>
                  <c:pt idx="6">
                    <c:v>119</c:v>
                  </c:pt>
                  <c:pt idx="7">
                    <c:v>116</c:v>
                  </c:pt>
                  <c:pt idx="10">
                    <c:v>97</c:v>
                  </c:pt>
                  <c:pt idx="11">
                    <c:v>95</c:v>
                  </c:pt>
                  <c:pt idx="12">
                    <c:v>86</c:v>
                  </c:pt>
                  <c:pt idx="13">
                    <c:v>86</c:v>
                  </c:pt>
                  <c:pt idx="14">
                    <c:v>91</c:v>
                  </c:pt>
                  <c:pt idx="17">
                    <c:v>90</c:v>
                  </c:pt>
                  <c:pt idx="18">
                    <c:v>100</c:v>
                  </c:pt>
                  <c:pt idx="19">
                    <c:v>86</c:v>
                  </c:pt>
                  <c:pt idx="20">
                    <c:v>87</c:v>
                  </c:pt>
                  <c:pt idx="21">
                    <c:v>87</c:v>
                  </c:pt>
                  <c:pt idx="24">
                    <c:v>95</c:v>
                  </c:pt>
                  <c:pt idx="25">
                    <c:v>92</c:v>
                  </c:pt>
                  <c:pt idx="26">
                    <c:v>72</c:v>
                  </c:pt>
                  <c:pt idx="27">
                    <c:v>72</c:v>
                  </c:pt>
                </c:lvl>
                <c:lvl>
                  <c:pt idx="0">
                    <c:v>665.0</c:v>
                  </c:pt>
                  <c:pt idx="1">
                    <c:v>656.0</c:v>
                  </c:pt>
                  <c:pt idx="2">
                    <c:v>648.2</c:v>
                  </c:pt>
                  <c:pt idx="3">
                    <c:v>647.9</c:v>
                  </c:pt>
                  <c:pt idx="4">
                    <c:v>622.4</c:v>
                  </c:pt>
                  <c:pt idx="5">
                    <c:v>603.7</c:v>
                  </c:pt>
                  <c:pt idx="6">
                    <c:v>570.9</c:v>
                  </c:pt>
                  <c:pt idx="7">
                    <c:v>583.2</c:v>
                  </c:pt>
                  <c:pt idx="8">
                    <c:v>583.5</c:v>
                  </c:pt>
                  <c:pt idx="9">
                    <c:v>577.4</c:v>
                  </c:pt>
                  <c:pt idx="10">
                    <c:v>557.1</c:v>
                  </c:pt>
                  <c:pt idx="11">
                    <c:v>528.8</c:v>
                  </c:pt>
                  <c:pt idx="12">
                    <c:v>497.9</c:v>
                  </c:pt>
                  <c:pt idx="13">
                    <c:v>481.3</c:v>
                  </c:pt>
                  <c:pt idx="14">
                    <c:v>485.7</c:v>
                  </c:pt>
                  <c:pt idx="15">
                    <c:v>472.2</c:v>
                  </c:pt>
                  <c:pt idx="16">
                    <c:v>464.7</c:v>
                  </c:pt>
                  <c:pt idx="17">
                    <c:v>445.0</c:v>
                  </c:pt>
                  <c:pt idx="18">
                    <c:v>418.7</c:v>
                  </c:pt>
                  <c:pt idx="19">
                    <c:v>397.9</c:v>
                  </c:pt>
                  <c:pt idx="20">
                    <c:v>392.2</c:v>
                  </c:pt>
                  <c:pt idx="21">
                    <c:v>382.9</c:v>
                  </c:pt>
                  <c:pt idx="22">
                    <c:v>376.5</c:v>
                  </c:pt>
                  <c:pt idx="23">
                    <c:v>365.3</c:v>
                  </c:pt>
                  <c:pt idx="24">
                    <c:v>354.6</c:v>
                  </c:pt>
                  <c:pt idx="25">
                    <c:v>340.1</c:v>
                  </c:pt>
                  <c:pt idx="26">
                    <c:v>333.8</c:v>
                  </c:pt>
                  <c:pt idx="27">
                    <c:v>317.6</c:v>
                  </c:pt>
                </c:lvl>
                <c:lvl>
                  <c:pt idx="0">
                    <c:v>303.5</c:v>
                  </c:pt>
                  <c:pt idx="1">
                    <c:v>310.7</c:v>
                  </c:pt>
                  <c:pt idx="2">
                    <c:v>305.3</c:v>
                  </c:pt>
                  <c:pt idx="3">
                    <c:v>300.3</c:v>
                  </c:pt>
                  <c:pt idx="4">
                    <c:v>290.4</c:v>
                  </c:pt>
                  <c:pt idx="5">
                    <c:v>282.4</c:v>
                  </c:pt>
                  <c:pt idx="6">
                    <c:v>263.1</c:v>
                  </c:pt>
                  <c:pt idx="7">
                    <c:v>279.7</c:v>
                  </c:pt>
                  <c:pt idx="8">
                    <c:v>272.8</c:v>
                  </c:pt>
                  <c:pt idx="9">
                    <c:v>272.1</c:v>
                  </c:pt>
                  <c:pt idx="10">
                    <c:v>256.8</c:v>
                  </c:pt>
                  <c:pt idx="11">
                    <c:v>238.4</c:v>
                  </c:pt>
                  <c:pt idx="12">
                    <c:v>215.6</c:v>
                  </c:pt>
                  <c:pt idx="13">
                    <c:v>218.2</c:v>
                  </c:pt>
                  <c:pt idx="14">
                    <c:v>206.0</c:v>
                  </c:pt>
                  <c:pt idx="15">
                    <c:v>199.4</c:v>
                  </c:pt>
                  <c:pt idx="16">
                    <c:v>192.6</c:v>
                  </c:pt>
                  <c:pt idx="17">
                    <c:v>188.2</c:v>
                  </c:pt>
                  <c:pt idx="18">
                    <c:v>180.3</c:v>
                  </c:pt>
                  <c:pt idx="19">
                    <c:v>182.4</c:v>
                  </c:pt>
                  <c:pt idx="20">
                    <c:v>174.0</c:v>
                  </c:pt>
                  <c:pt idx="21">
                    <c:v>176.9</c:v>
                  </c:pt>
                  <c:pt idx="22">
                    <c:v>177.1</c:v>
                  </c:pt>
                  <c:pt idx="23">
                    <c:v>172.6</c:v>
                  </c:pt>
                  <c:pt idx="24">
                    <c:v>166.3</c:v>
                  </c:pt>
                  <c:pt idx="25">
                    <c:v>159.9</c:v>
                  </c:pt>
                  <c:pt idx="26">
                    <c:v>151.5</c:v>
                  </c:pt>
                  <c:pt idx="27">
                    <c:v>143.7</c:v>
                  </c:pt>
                </c:lvl>
                <c:lvl>
                  <c:pt idx="0">
                    <c:v>43.4</c:v>
                  </c:pt>
                  <c:pt idx="1">
                    <c:v>44.4</c:v>
                  </c:pt>
                  <c:pt idx="2">
                    <c:v>43.6</c:v>
                  </c:pt>
                  <c:pt idx="3">
                    <c:v>42.9</c:v>
                  </c:pt>
                  <c:pt idx="4">
                    <c:v>41.5</c:v>
                  </c:pt>
                  <c:pt idx="5">
                    <c:v>40.3</c:v>
                  </c:pt>
                  <c:pt idx="6">
                    <c:v>37.6</c:v>
                  </c:pt>
                  <c:pt idx="7">
                    <c:v>40.0</c:v>
                  </c:pt>
                  <c:pt idx="8">
                    <c:v>39.0</c:v>
                  </c:pt>
                  <c:pt idx="9">
                    <c:v>38.9</c:v>
                  </c:pt>
                  <c:pt idx="10">
                    <c:v>36.7</c:v>
                  </c:pt>
                  <c:pt idx="11">
                    <c:v>34.1</c:v>
                  </c:pt>
                  <c:pt idx="12">
                    <c:v>30.8</c:v>
                  </c:pt>
                  <c:pt idx="13">
                    <c:v>31.2</c:v>
                  </c:pt>
                  <c:pt idx="14">
                    <c:v>29.4</c:v>
                  </c:pt>
                  <c:pt idx="15">
                    <c:v>28.5</c:v>
                  </c:pt>
                  <c:pt idx="16">
                    <c:v>27.5</c:v>
                  </c:pt>
                  <c:pt idx="17">
                    <c:v>26.9</c:v>
                  </c:pt>
                  <c:pt idx="18">
                    <c:v>25.8</c:v>
                  </c:pt>
                  <c:pt idx="19">
                    <c:v>26.1</c:v>
                  </c:pt>
                  <c:pt idx="20">
                    <c:v>24.9</c:v>
                  </c:pt>
                  <c:pt idx="21">
                    <c:v>25.3</c:v>
                  </c:pt>
                  <c:pt idx="22">
                    <c:v>25.3</c:v>
                  </c:pt>
                  <c:pt idx="23">
                    <c:v>24.7</c:v>
                  </c:pt>
                  <c:pt idx="24">
                    <c:v>23.8</c:v>
                  </c:pt>
                  <c:pt idx="25">
                    <c:v>22.8</c:v>
                  </c:pt>
                  <c:pt idx="26">
                    <c:v>21.6</c:v>
                  </c:pt>
                  <c:pt idx="27">
                    <c:v>20.5</c:v>
                  </c:pt>
                </c:lvl>
                <c:lvl>
                  <c:pt idx="0">
                    <c:v>18.7</c:v>
                  </c:pt>
                  <c:pt idx="1">
                    <c:v>36.9</c:v>
                  </c:pt>
                  <c:pt idx="2">
                    <c:v>17.9</c:v>
                  </c:pt>
                  <c:pt idx="3">
                    <c:v>45.1</c:v>
                  </c:pt>
                  <c:pt idx="4">
                    <c:v>59.0</c:v>
                  </c:pt>
                  <c:pt idx="5">
                    <c:v>49.7</c:v>
                  </c:pt>
                  <c:pt idx="6">
                    <c:v>35.7</c:v>
                  </c:pt>
                  <c:pt idx="7">
                    <c:v>35.3</c:v>
                  </c:pt>
                  <c:pt idx="8">
                    <c:v>30.0</c:v>
                  </c:pt>
                  <c:pt idx="9">
                    <c:v>17.2</c:v>
                  </c:pt>
                  <c:pt idx="10">
                    <c:v>29.9</c:v>
                  </c:pt>
                  <c:pt idx="11">
                    <c:v>40.6</c:v>
                  </c:pt>
                  <c:pt idx="12">
                    <c:v>26.9</c:v>
                  </c:pt>
                  <c:pt idx="13">
                    <c:v>38.4</c:v>
                  </c:pt>
                  <c:pt idx="14">
                    <c:v>23.1</c:v>
                  </c:pt>
                  <c:pt idx="15">
                    <c:v>23.4</c:v>
                  </c:pt>
                  <c:pt idx="16">
                    <c:v>10.4</c:v>
                  </c:pt>
                  <c:pt idx="17">
                    <c:v>25.4</c:v>
                  </c:pt>
                  <c:pt idx="18">
                    <c:v>32.6</c:v>
                  </c:pt>
                  <c:pt idx="19">
                    <c:v>29.0</c:v>
                  </c:pt>
                  <c:pt idx="20">
                    <c:v>30.0</c:v>
                  </c:pt>
                  <c:pt idx="21">
                    <c:v>26.0</c:v>
                  </c:pt>
                  <c:pt idx="22">
                    <c:v>23.5</c:v>
                  </c:pt>
                  <c:pt idx="23">
                    <c:v>6.0</c:v>
                  </c:pt>
                  <c:pt idx="24">
                    <c:v>19.1</c:v>
                  </c:pt>
                  <c:pt idx="25">
                    <c:v>26.2</c:v>
                  </c:pt>
                  <c:pt idx="26">
                    <c:v>20.6</c:v>
                  </c:pt>
                  <c:pt idx="27">
                    <c:v>22.2</c:v>
                  </c:pt>
                </c:lvl>
                <c:lvl>
                  <c:pt idx="0">
                    <c:v>291.7</c:v>
                  </c:pt>
                  <c:pt idx="1">
                    <c:v>282.1</c:v>
                  </c:pt>
                  <c:pt idx="2">
                    <c:v>274.3</c:v>
                  </c:pt>
                  <c:pt idx="3">
                    <c:v>255.6</c:v>
                  </c:pt>
                  <c:pt idx="4">
                    <c:v>271.7</c:v>
                  </c:pt>
                  <c:pt idx="5">
                    <c:v>265.0</c:v>
                  </c:pt>
                  <c:pt idx="6">
                    <c:v>264.3</c:v>
                  </c:pt>
                  <c:pt idx="7">
                    <c:v>249.4</c:v>
                  </c:pt>
                  <c:pt idx="8">
                    <c:v>231.6</c:v>
                  </c:pt>
                  <c:pt idx="9">
                    <c:v>209.4</c:v>
                  </c:pt>
                  <c:pt idx="10">
                    <c:v>212.0</c:v>
                  </c:pt>
                  <c:pt idx="11">
                    <c:v>200.1</c:v>
                  </c:pt>
                  <c:pt idx="12">
                    <c:v>193.7</c:v>
                  </c:pt>
                  <c:pt idx="13">
                    <c:v>187.1</c:v>
                  </c:pt>
                  <c:pt idx="14">
                    <c:v>182.9</c:v>
                  </c:pt>
                  <c:pt idx="15">
                    <c:v>175.1</c:v>
                  </c:pt>
                  <c:pt idx="16">
                    <c:v>177.1</c:v>
                  </c:pt>
                  <c:pt idx="17">
                    <c:v>169.0</c:v>
                  </c:pt>
                  <c:pt idx="18">
                    <c:v>171.9</c:v>
                  </c:pt>
                  <c:pt idx="19">
                    <c:v>172.0</c:v>
                  </c:pt>
                  <c:pt idx="20">
                    <c:v>167.7</c:v>
                  </c:pt>
                  <c:pt idx="21">
                    <c:v>161.6</c:v>
                  </c:pt>
                  <c:pt idx="22">
                    <c:v>155.3</c:v>
                  </c:pt>
                  <c:pt idx="23">
                    <c:v>147.1</c:v>
                  </c:pt>
                  <c:pt idx="24">
                    <c:v>139.6</c:v>
                  </c:pt>
                </c:lvl>
                <c:lvl>
                  <c:pt idx="0">
                    <c:v>3</c:v>
                  </c:pt>
                  <c:pt idx="1">
                    <c:v>3</c:v>
                  </c:pt>
                  <c:pt idx="2">
                    <c:v>5</c:v>
                  </c:pt>
                  <c:pt idx="3">
                    <c:v>5</c:v>
                  </c:pt>
                  <c:pt idx="4">
                    <c:v>6</c:v>
                  </c:pt>
                  <c:pt idx="5">
                    <c:v>6</c:v>
                  </c:pt>
                  <c:pt idx="6">
                    <c:v>6</c:v>
                  </c:pt>
                  <c:pt idx="7">
                    <c:v>6</c:v>
                  </c:pt>
                  <c:pt idx="8">
                    <c:v>6</c:v>
                  </c:pt>
                  <c:pt idx="9">
                    <c:v>6</c:v>
                  </c:pt>
                  <c:pt idx="10">
                    <c:v>6</c:v>
                  </c:pt>
                  <c:pt idx="11">
                    <c:v>6</c:v>
                  </c:pt>
                  <c:pt idx="12">
                    <c:v>8</c:v>
                  </c:pt>
                  <c:pt idx="13">
                    <c:v>11</c:v>
                  </c:pt>
                  <c:pt idx="14">
                    <c:v>15</c:v>
                  </c:pt>
                  <c:pt idx="15">
                    <c:v>16</c:v>
                  </c:pt>
                  <c:pt idx="16">
                    <c:v>16</c:v>
                  </c:pt>
                  <c:pt idx="17">
                    <c:v>16</c:v>
                  </c:pt>
                  <c:pt idx="18">
                    <c:v>19</c:v>
                  </c:pt>
                  <c:pt idx="19">
                    <c:v>20</c:v>
                  </c:pt>
                  <c:pt idx="20">
                    <c:v>21</c:v>
                  </c:pt>
                  <c:pt idx="21">
                    <c:v>26</c:v>
                  </c:pt>
                  <c:pt idx="22">
                    <c:v>33</c:v>
                  </c:pt>
                  <c:pt idx="23">
                    <c:v>38</c:v>
                  </c:pt>
                  <c:pt idx="24">
                    <c:v>40</c:v>
                  </c:pt>
                  <c:pt idx="25">
                    <c:v>48</c:v>
                  </c:pt>
                  <c:pt idx="26">
                    <c:v>56</c:v>
                  </c:pt>
                  <c:pt idx="27">
                    <c:v>60</c:v>
                  </c:pt>
                </c:lvl>
                <c:lvl>
                  <c:pt idx="0">
                    <c:v>0</c:v>
                  </c:pt>
                  <c:pt idx="1">
                    <c:v>0</c:v>
                  </c:pt>
                  <c:pt idx="2">
                    <c:v>2</c:v>
                  </c:pt>
                  <c:pt idx="3">
                    <c:v>0</c:v>
                  </c:pt>
                  <c:pt idx="4">
                    <c:v>1</c:v>
                  </c:pt>
                  <c:pt idx="5">
                    <c:v>0</c:v>
                  </c:pt>
                  <c:pt idx="6">
                    <c:v>0</c:v>
                  </c:pt>
                  <c:pt idx="7">
                    <c:v>0</c:v>
                  </c:pt>
                  <c:pt idx="8">
                    <c:v>0</c:v>
                  </c:pt>
                  <c:pt idx="9">
                    <c:v>0</c:v>
                  </c:pt>
                  <c:pt idx="10">
                    <c:v>0</c:v>
                  </c:pt>
                  <c:pt idx="11">
                    <c:v>0</c:v>
                  </c:pt>
                  <c:pt idx="12">
                    <c:v>2</c:v>
                  </c:pt>
                  <c:pt idx="13">
                    <c:v>3</c:v>
                  </c:pt>
                  <c:pt idx="14">
                    <c:v>4</c:v>
                  </c:pt>
                  <c:pt idx="15">
                    <c:v>1</c:v>
                  </c:pt>
                  <c:pt idx="16">
                    <c:v>0</c:v>
                  </c:pt>
                  <c:pt idx="17">
                    <c:v>0</c:v>
                  </c:pt>
                  <c:pt idx="18">
                    <c:v>3</c:v>
                  </c:pt>
                  <c:pt idx="19">
                    <c:v>1</c:v>
                  </c:pt>
                  <c:pt idx="20">
                    <c:v>1</c:v>
                  </c:pt>
                  <c:pt idx="21">
                    <c:v>5</c:v>
                  </c:pt>
                  <c:pt idx="22">
                    <c:v>7</c:v>
                  </c:pt>
                  <c:pt idx="23">
                    <c:v>5</c:v>
                  </c:pt>
                  <c:pt idx="24">
                    <c:v>2</c:v>
                  </c:pt>
                  <c:pt idx="25">
                    <c:v>8</c:v>
                  </c:pt>
                  <c:pt idx="26">
                    <c:v>8</c:v>
                  </c:pt>
                  <c:pt idx="27">
                    <c:v>4</c:v>
                  </c:pt>
                </c:lvl>
                <c:lvl>
                  <c:pt idx="0">
                    <c:v>28'945</c:v>
                  </c:pt>
                  <c:pt idx="1">
                    <c:v>29'196</c:v>
                  </c:pt>
                  <c:pt idx="2">
                    <c:v>29'318</c:v>
                  </c:pt>
                  <c:pt idx="3">
                    <c:v>29'625</c:v>
                  </c:pt>
                  <c:pt idx="4">
                    <c:v>30'026</c:v>
                  </c:pt>
                  <c:pt idx="5">
                    <c:v>30'364</c:v>
                  </c:pt>
                  <c:pt idx="6">
                    <c:v>30'607</c:v>
                  </c:pt>
                  <c:pt idx="7">
                    <c:v>30'847</c:v>
                  </c:pt>
                  <c:pt idx="8">
                    <c:v>31'051</c:v>
                  </c:pt>
                  <c:pt idx="9">
                    <c:v>31'168</c:v>
                  </c:pt>
                  <c:pt idx="10">
                    <c:v>31'371</c:v>
                  </c:pt>
                  <c:pt idx="11">
                    <c:v>31'647</c:v>
                  </c:pt>
                  <c:pt idx="12">
                    <c:v>31'830</c:v>
                  </c:pt>
                  <c:pt idx="13">
                    <c:v>32'091</c:v>
                  </c:pt>
                  <c:pt idx="14">
                    <c:v>32'248</c:v>
                  </c:pt>
                  <c:pt idx="15">
                    <c:v>32'407</c:v>
                  </c:pt>
                  <c:pt idx="16">
                    <c:v>32'478</c:v>
                  </c:pt>
                  <c:pt idx="17">
                    <c:v>32'651</c:v>
                  </c:pt>
                  <c:pt idx="18">
                    <c:v>32'873</c:v>
                  </c:pt>
                  <c:pt idx="19">
                    <c:v>33'070</c:v>
                  </c:pt>
                  <c:pt idx="20">
                    <c:v>33'274</c:v>
                  </c:pt>
                  <c:pt idx="21">
                    <c:v>33'451</c:v>
                  </c:pt>
                  <c:pt idx="22">
                    <c:v>33'611</c:v>
                  </c:pt>
                  <c:pt idx="23">
                    <c:v>33'652</c:v>
                  </c:pt>
                  <c:pt idx="24">
                    <c:v>33'782</c:v>
                  </c:pt>
                  <c:pt idx="25">
                    <c:v>33'960</c:v>
                  </c:pt>
                  <c:pt idx="26">
                    <c:v>34'100</c:v>
                  </c:pt>
                  <c:pt idx="27">
                    <c:v>34'251</c:v>
                  </c:pt>
                </c:lvl>
                <c:lvl>
                  <c:pt idx="0">
                    <c:v>127</c:v>
                  </c:pt>
                  <c:pt idx="1">
                    <c:v>251</c:v>
                  </c:pt>
                  <c:pt idx="2">
                    <c:v>122</c:v>
                  </c:pt>
                  <c:pt idx="3">
                    <c:v>307</c:v>
                  </c:pt>
                  <c:pt idx="4">
                    <c:v>401</c:v>
                  </c:pt>
                  <c:pt idx="5">
                    <c:v>338</c:v>
                  </c:pt>
                  <c:pt idx="6">
                    <c:v>243</c:v>
                  </c:pt>
                  <c:pt idx="7">
                    <c:v>240</c:v>
                  </c:pt>
                  <c:pt idx="8">
                    <c:v>204</c:v>
                  </c:pt>
                  <c:pt idx="9">
                    <c:v>117</c:v>
                  </c:pt>
                  <c:pt idx="10">
                    <c:v>203</c:v>
                  </c:pt>
                  <c:pt idx="11">
                    <c:v>276</c:v>
                  </c:pt>
                  <c:pt idx="12">
                    <c:v>183</c:v>
                  </c:pt>
                  <c:pt idx="13">
                    <c:v>261</c:v>
                  </c:pt>
                  <c:pt idx="14">
                    <c:v>157</c:v>
                  </c:pt>
                  <c:pt idx="15">
                    <c:v>159</c:v>
                  </c:pt>
                  <c:pt idx="16">
                    <c:v>71</c:v>
                  </c:pt>
                  <c:pt idx="17">
                    <c:v>173</c:v>
                  </c:pt>
                  <c:pt idx="18">
                    <c:v>222</c:v>
                  </c:pt>
                  <c:pt idx="19">
                    <c:v>197</c:v>
                  </c:pt>
                  <c:pt idx="20">
                    <c:v>204</c:v>
                  </c:pt>
                  <c:pt idx="21">
                    <c:v>177</c:v>
                  </c:pt>
                  <c:pt idx="22">
                    <c:v>160</c:v>
                  </c:pt>
                  <c:pt idx="23">
                    <c:v>41</c:v>
                  </c:pt>
                  <c:pt idx="24">
                    <c:v>130</c:v>
                  </c:pt>
                  <c:pt idx="25">
                    <c:v>178</c:v>
                  </c:pt>
                  <c:pt idx="26">
                    <c:v>140</c:v>
                  </c:pt>
                  <c:pt idx="27">
                    <c:v>151</c:v>
                  </c:pt>
                </c:lvl>
                <c:lvl>
                  <c:pt idx="0">
                    <c:v>Freitag, 1. Januar 2021</c:v>
                  </c:pt>
                  <c:pt idx="1">
                    <c:v>Samstag, 2. Januar 2021</c:v>
                  </c:pt>
                  <c:pt idx="2">
                    <c:v>Sonntag, 3. Januar 2021</c:v>
                  </c:pt>
                  <c:pt idx="3">
                    <c:v>Montag, 4. Januar 2021</c:v>
                  </c:pt>
                  <c:pt idx="4">
                    <c:v>Dienstag, 5. Januar 2021</c:v>
                  </c:pt>
                  <c:pt idx="5">
                    <c:v>Mittwoch, 6. Januar 2021</c:v>
                  </c:pt>
                  <c:pt idx="6">
                    <c:v>Donnerstag, 7. Januar 2021</c:v>
                  </c:pt>
                  <c:pt idx="7">
                    <c:v>Freitag, 8. Januar 2021</c:v>
                  </c:pt>
                  <c:pt idx="8">
                    <c:v>Samstag, 9. Januar 2021</c:v>
                  </c:pt>
                  <c:pt idx="9">
                    <c:v>Sonntag, 10. Januar 2021</c:v>
                  </c:pt>
                  <c:pt idx="10">
                    <c:v>Montag, 11. Januar 2021</c:v>
                  </c:pt>
                  <c:pt idx="11">
                    <c:v>Dienstag, 12. Januar 2021</c:v>
                  </c:pt>
                  <c:pt idx="12">
                    <c:v>Mittwoch, 13. Januar 2021</c:v>
                  </c:pt>
                  <c:pt idx="13">
                    <c:v>Donnerstag, 14. Januar 2021</c:v>
                  </c:pt>
                  <c:pt idx="14">
                    <c:v>Freitag, 15. Januar 2021</c:v>
                  </c:pt>
                  <c:pt idx="15">
                    <c:v>Samstag, 16. Januar 2021</c:v>
                  </c:pt>
                  <c:pt idx="16">
                    <c:v>Sonntag, 17. Januar 2021</c:v>
                  </c:pt>
                  <c:pt idx="17">
                    <c:v>Montag, 18. Januar 2021</c:v>
                  </c:pt>
                  <c:pt idx="18">
                    <c:v>Dienstag, 19. Januar 2021</c:v>
                  </c:pt>
                  <c:pt idx="19">
                    <c:v>Mittwoch, 20. Januar 2021</c:v>
                  </c:pt>
                  <c:pt idx="20">
                    <c:v>Donnerstag, 21. Januar 2021</c:v>
                  </c:pt>
                  <c:pt idx="21">
                    <c:v>Freitag, 22. Januar 2021</c:v>
                  </c:pt>
                  <c:pt idx="22">
                    <c:v>Samstag, 23. Januar 2021</c:v>
                  </c:pt>
                  <c:pt idx="23">
                    <c:v>Sonntag, 24. Januar 2021</c:v>
                  </c:pt>
                  <c:pt idx="24">
                    <c:v>Montag, 25. Januar 2021</c:v>
                  </c:pt>
                  <c:pt idx="25">
                    <c:v>Dienstag, 26. Januar 2021</c:v>
                  </c:pt>
                  <c:pt idx="26">
                    <c:v>Mittwoch, 27. Januar 2021</c:v>
                  </c:pt>
                  <c:pt idx="27">
                    <c:v>Donnerstag, 28. Januar 2021</c:v>
                  </c:pt>
                </c:lvl>
              </c:multiLvlStrCache>
            </c:multiLvlStrRef>
          </c:cat>
          <c:val>
            <c:numRef>
              <c:f>'1. Covid-19-Daten'!$F$314:$F$341</c:f>
              <c:numCache>
                <c:formatCode>0.0</c:formatCode>
                <c:ptCount val="28"/>
                <c:pt idx="0">
                  <c:v>291.71428571428572</c:v>
                </c:pt>
                <c:pt idx="1">
                  <c:v>282.14285714285717</c:v>
                </c:pt>
                <c:pt idx="2">
                  <c:v>274.28571428571428</c:v>
                </c:pt>
                <c:pt idx="3">
                  <c:v>255.57142857142858</c:v>
                </c:pt>
                <c:pt idx="4">
                  <c:v>271.71428571428572</c:v>
                </c:pt>
                <c:pt idx="5">
                  <c:v>265</c:v>
                </c:pt>
                <c:pt idx="6">
                  <c:v>264.28571428571428</c:v>
                </c:pt>
                <c:pt idx="7">
                  <c:v>249.42857142857142</c:v>
                </c:pt>
                <c:pt idx="8">
                  <c:v>231.57142857142858</c:v>
                </c:pt>
                <c:pt idx="9">
                  <c:v>209.42857142857142</c:v>
                </c:pt>
                <c:pt idx="10">
                  <c:v>212</c:v>
                </c:pt>
                <c:pt idx="11">
                  <c:v>200.14285714285714</c:v>
                </c:pt>
                <c:pt idx="12">
                  <c:v>193.71428571428572</c:v>
                </c:pt>
                <c:pt idx="13">
                  <c:v>187.14285714285714</c:v>
                </c:pt>
                <c:pt idx="14">
                  <c:v>182.85714285714286</c:v>
                </c:pt>
                <c:pt idx="15">
                  <c:v>175.14285714285714</c:v>
                </c:pt>
                <c:pt idx="16">
                  <c:v>177.14285714285714</c:v>
                </c:pt>
                <c:pt idx="17">
                  <c:v>169</c:v>
                </c:pt>
                <c:pt idx="18">
                  <c:v>171.85714285714286</c:v>
                </c:pt>
                <c:pt idx="19">
                  <c:v>172</c:v>
                </c:pt>
                <c:pt idx="20">
                  <c:v>167.71428571428572</c:v>
                </c:pt>
                <c:pt idx="21">
                  <c:v>161.57142857142858</c:v>
                </c:pt>
                <c:pt idx="22">
                  <c:v>155.28571428571428</c:v>
                </c:pt>
                <c:pt idx="23">
                  <c:v>147.14285714285714</c:v>
                </c:pt>
                <c:pt idx="24">
                  <c:v>139.57142857142858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Covid-19-Daten'!$J$314:$J$341</c:f>
              <c:numCache>
                <c:formatCode>0.0</c:formatCode>
                <c:ptCount val="28"/>
                <c:pt idx="0">
                  <c:v>664.99999999999989</c:v>
                </c:pt>
                <c:pt idx="1">
                  <c:v>656.02941176470574</c:v>
                </c:pt>
                <c:pt idx="2">
                  <c:v>648.23529411764696</c:v>
                </c:pt>
                <c:pt idx="3">
                  <c:v>647.94117647058818</c:v>
                </c:pt>
                <c:pt idx="4">
                  <c:v>622.35294117647072</c:v>
                </c:pt>
                <c:pt idx="5">
                  <c:v>603.67647058823536</c:v>
                </c:pt>
                <c:pt idx="6">
                  <c:v>570.88235294117658</c:v>
                </c:pt>
                <c:pt idx="7">
                  <c:v>583.23529411764707</c:v>
                </c:pt>
                <c:pt idx="8">
                  <c:v>583.52941176470586</c:v>
                </c:pt>
                <c:pt idx="9">
                  <c:v>577.35294117647061</c:v>
                </c:pt>
                <c:pt idx="10">
                  <c:v>557.05882352941182</c:v>
                </c:pt>
                <c:pt idx="11">
                  <c:v>528.82352941176475</c:v>
                </c:pt>
                <c:pt idx="12">
                  <c:v>497.94117647058829</c:v>
                </c:pt>
                <c:pt idx="13">
                  <c:v>481.32352941176475</c:v>
                </c:pt>
                <c:pt idx="14">
                  <c:v>485.73529411764707</c:v>
                </c:pt>
                <c:pt idx="15">
                  <c:v>472.20588235294116</c:v>
                </c:pt>
                <c:pt idx="16">
                  <c:v>464.70588235294116</c:v>
                </c:pt>
                <c:pt idx="17">
                  <c:v>445</c:v>
                </c:pt>
                <c:pt idx="18">
                  <c:v>418.67647058823525</c:v>
                </c:pt>
                <c:pt idx="19">
                  <c:v>397.94117647058823</c:v>
                </c:pt>
                <c:pt idx="20">
                  <c:v>392.20588235294116</c:v>
                </c:pt>
                <c:pt idx="21">
                  <c:v>382.94117647058829</c:v>
                </c:pt>
                <c:pt idx="22">
                  <c:v>376.47058823529414</c:v>
                </c:pt>
                <c:pt idx="23">
                  <c:v>365.29411764705878</c:v>
                </c:pt>
                <c:pt idx="24">
                  <c:v>354.55882352941171</c:v>
                </c:pt>
                <c:pt idx="25">
                  <c:v>340.14705882352945</c:v>
                </c:pt>
                <c:pt idx="26">
                  <c:v>333.82352941176464</c:v>
                </c:pt>
                <c:pt idx="27">
                  <c:v>317.64705882352939</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Covid-19-Daten'!$H$314:$H$341</c:f>
              <c:numCache>
                <c:formatCode>0.0</c:formatCode>
                <c:ptCount val="28"/>
                <c:pt idx="0">
                  <c:v>43.361344537815128</c:v>
                </c:pt>
                <c:pt idx="1">
                  <c:v>44.390756302521019</c:v>
                </c:pt>
                <c:pt idx="2">
                  <c:v>43.613445378151262</c:v>
                </c:pt>
                <c:pt idx="3">
                  <c:v>42.899159663865547</c:v>
                </c:pt>
                <c:pt idx="4">
                  <c:v>41.491596638655459</c:v>
                </c:pt>
                <c:pt idx="5">
                  <c:v>40.336134453781519</c:v>
                </c:pt>
                <c:pt idx="6">
                  <c:v>37.584033613445385</c:v>
                </c:pt>
                <c:pt idx="7">
                  <c:v>39.957983193277315</c:v>
                </c:pt>
                <c:pt idx="8">
                  <c:v>38.970588235294123</c:v>
                </c:pt>
                <c:pt idx="9">
                  <c:v>38.865546218487395</c:v>
                </c:pt>
                <c:pt idx="10">
                  <c:v>36.680672268907571</c:v>
                </c:pt>
                <c:pt idx="11">
                  <c:v>34.054621848739501</c:v>
                </c:pt>
                <c:pt idx="12">
                  <c:v>30.798319327731093</c:v>
                </c:pt>
                <c:pt idx="13">
                  <c:v>31.176470588235293</c:v>
                </c:pt>
                <c:pt idx="14">
                  <c:v>29.432773109243698</c:v>
                </c:pt>
                <c:pt idx="15">
                  <c:v>28.487394957983192</c:v>
                </c:pt>
                <c:pt idx="16">
                  <c:v>27.521008403361343</c:v>
                </c:pt>
                <c:pt idx="17">
                  <c:v>26.890756302521005</c:v>
                </c:pt>
                <c:pt idx="18">
                  <c:v>25.756302521008404</c:v>
                </c:pt>
                <c:pt idx="19">
                  <c:v>26.050420168067227</c:v>
                </c:pt>
                <c:pt idx="20">
                  <c:v>24.852941176470587</c:v>
                </c:pt>
                <c:pt idx="21">
                  <c:v>25.27310924369748</c:v>
                </c:pt>
                <c:pt idx="22">
                  <c:v>25.294117647058822</c:v>
                </c:pt>
                <c:pt idx="23">
                  <c:v>24.663865546218489</c:v>
                </c:pt>
                <c:pt idx="24">
                  <c:v>23.760504201680675</c:v>
                </c:pt>
                <c:pt idx="25">
                  <c:v>22.836134453781515</c:v>
                </c:pt>
                <c:pt idx="26">
                  <c:v>21.638655462184879</c:v>
                </c:pt>
                <c:pt idx="27">
                  <c:v>20.525210084033613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Covid-19-Daten'!$A$309:$A$341</c:f>
              <c:numCache>
                <c:formatCode>[$-F800]dddd\,\ mmmm\ dd\,\ yyyy\,\ hh:mm:ss</c:formatCode>
                <c:ptCount val="33"/>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numCache>
            </c:numRef>
          </c:cat>
          <c:val>
            <c:numRef>
              <c:f>'1. Covid-19-Daten'!$D$309:$D$341</c:f>
              <c:numCache>
                <c:formatCode>0</c:formatCode>
                <c:ptCount val="33"/>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0</c:v>
                </c:pt>
                <c:pt idx="15">
                  <c:v>0</c:v>
                </c:pt>
                <c:pt idx="16">
                  <c:v>0</c:v>
                </c:pt>
                <c:pt idx="17">
                  <c:v>2</c:v>
                </c:pt>
                <c:pt idx="18">
                  <c:v>3</c:v>
                </c:pt>
                <c:pt idx="19">
                  <c:v>4</c:v>
                </c:pt>
                <c:pt idx="20">
                  <c:v>1</c:v>
                </c:pt>
                <c:pt idx="21">
                  <c:v>0</c:v>
                </c:pt>
                <c:pt idx="22">
                  <c:v>0</c:v>
                </c:pt>
                <c:pt idx="23">
                  <c:v>3</c:v>
                </c:pt>
                <c:pt idx="24">
                  <c:v>1</c:v>
                </c:pt>
                <c:pt idx="25">
                  <c:v>1</c:v>
                </c:pt>
                <c:pt idx="26">
                  <c:v>5</c:v>
                </c:pt>
                <c:pt idx="27">
                  <c:v>7</c:v>
                </c:pt>
                <c:pt idx="28">
                  <c:v>5</c:v>
                </c:pt>
                <c:pt idx="29">
                  <c:v>2</c:v>
                </c:pt>
                <c:pt idx="30">
                  <c:v>8</c:v>
                </c:pt>
                <c:pt idx="31">
                  <c:v>8</c:v>
                </c:pt>
                <c:pt idx="32">
                  <c:v>4</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Covid-19-Daten'!$K$314:$K$341</c:f>
              <c:numCache>
                <c:formatCode>General</c:formatCode>
                <c:ptCount val="28"/>
                <c:pt idx="0">
                  <c:v>134</c:v>
                </c:pt>
                <c:pt idx="3">
                  <c:v>149</c:v>
                </c:pt>
                <c:pt idx="4">
                  <c:v>132</c:v>
                </c:pt>
                <c:pt idx="5">
                  <c:v>119</c:v>
                </c:pt>
                <c:pt idx="6">
                  <c:v>119</c:v>
                </c:pt>
                <c:pt idx="7">
                  <c:v>116</c:v>
                </c:pt>
                <c:pt idx="10">
                  <c:v>97</c:v>
                </c:pt>
                <c:pt idx="11">
                  <c:v>95</c:v>
                </c:pt>
                <c:pt idx="12">
                  <c:v>86</c:v>
                </c:pt>
                <c:pt idx="13">
                  <c:v>86</c:v>
                </c:pt>
                <c:pt idx="14">
                  <c:v>91</c:v>
                </c:pt>
                <c:pt idx="17">
                  <c:v>90</c:v>
                </c:pt>
                <c:pt idx="18">
                  <c:v>100</c:v>
                </c:pt>
                <c:pt idx="19">
                  <c:v>86</c:v>
                </c:pt>
                <c:pt idx="20">
                  <c:v>87</c:v>
                </c:pt>
                <c:pt idx="21">
                  <c:v>87</c:v>
                </c:pt>
                <c:pt idx="24">
                  <c:v>95</c:v>
                </c:pt>
                <c:pt idx="25">
                  <c:v>92</c:v>
                </c:pt>
                <c:pt idx="26">
                  <c:v>72</c:v>
                </c:pt>
                <c:pt idx="27">
                  <c:v>72</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Covid-19-Daten'!$L$314:$L$341</c:f>
              <c:numCache>
                <c:formatCode>General</c:formatCode>
                <c:ptCount val="28"/>
                <c:pt idx="0">
                  <c:v>29</c:v>
                </c:pt>
                <c:pt idx="3">
                  <c:v>25</c:v>
                </c:pt>
                <c:pt idx="4">
                  <c:v>31</c:v>
                </c:pt>
                <c:pt idx="5">
                  <c:v>27</c:v>
                </c:pt>
                <c:pt idx="6">
                  <c:v>30</c:v>
                </c:pt>
                <c:pt idx="7">
                  <c:v>29</c:v>
                </c:pt>
                <c:pt idx="10">
                  <c:v>25</c:v>
                </c:pt>
                <c:pt idx="11">
                  <c:v>24</c:v>
                </c:pt>
                <c:pt idx="12">
                  <c:v>26</c:v>
                </c:pt>
                <c:pt idx="13">
                  <c:v>25</c:v>
                </c:pt>
                <c:pt idx="14">
                  <c:v>20</c:v>
                </c:pt>
                <c:pt idx="17">
                  <c:v>21</c:v>
                </c:pt>
                <c:pt idx="18">
                  <c:v>19</c:v>
                </c:pt>
                <c:pt idx="19">
                  <c:v>17</c:v>
                </c:pt>
                <c:pt idx="20">
                  <c:v>18</c:v>
                </c:pt>
                <c:pt idx="21">
                  <c:v>16</c:v>
                </c:pt>
                <c:pt idx="24">
                  <c:v>15</c:v>
                </c:pt>
                <c:pt idx="25">
                  <c:v>12</c:v>
                </c:pt>
                <c:pt idx="26">
                  <c:v>13</c:v>
                </c:pt>
                <c:pt idx="27">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Covid-19-Daten'!$P$314:$P$341</c:f>
              <c:numCache>
                <c:formatCode>General</c:formatCode>
                <c:ptCount val="28"/>
                <c:pt idx="0">
                  <c:v>7</c:v>
                </c:pt>
                <c:pt idx="3">
                  <c:v>8</c:v>
                </c:pt>
                <c:pt idx="4">
                  <c:v>6</c:v>
                </c:pt>
                <c:pt idx="5">
                  <c:v>11</c:v>
                </c:pt>
                <c:pt idx="6">
                  <c:v>8</c:v>
                </c:pt>
                <c:pt idx="7">
                  <c:v>8</c:v>
                </c:pt>
                <c:pt idx="10">
                  <c:v>10</c:v>
                </c:pt>
                <c:pt idx="11">
                  <c:v>16</c:v>
                </c:pt>
                <c:pt idx="12">
                  <c:v>12</c:v>
                </c:pt>
                <c:pt idx="13">
                  <c:v>12</c:v>
                </c:pt>
                <c:pt idx="14">
                  <c:v>8</c:v>
                </c:pt>
                <c:pt idx="17">
                  <c:v>8</c:v>
                </c:pt>
                <c:pt idx="18">
                  <c:v>9</c:v>
                </c:pt>
                <c:pt idx="19">
                  <c:v>9</c:v>
                </c:pt>
                <c:pt idx="20">
                  <c:v>10</c:v>
                </c:pt>
                <c:pt idx="21">
                  <c:v>11</c:v>
                </c:pt>
                <c:pt idx="24">
                  <c:v>11</c:v>
                </c:pt>
                <c:pt idx="25">
                  <c:v>11</c:v>
                </c:pt>
                <c:pt idx="26">
                  <c:v>13</c:v>
                </c:pt>
                <c:pt idx="27">
                  <c:v>14</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Covid-19-Daten'!$Q$314:$Q$341</c:f>
              <c:numCache>
                <c:formatCode>General</c:formatCode>
                <c:ptCount val="28"/>
                <c:pt idx="0">
                  <c:v>8</c:v>
                </c:pt>
                <c:pt idx="3">
                  <c:v>10</c:v>
                </c:pt>
                <c:pt idx="4">
                  <c:v>7</c:v>
                </c:pt>
                <c:pt idx="5">
                  <c:v>11</c:v>
                </c:pt>
                <c:pt idx="6">
                  <c:v>8</c:v>
                </c:pt>
                <c:pt idx="7">
                  <c:v>8</c:v>
                </c:pt>
                <c:pt idx="10">
                  <c:v>10</c:v>
                </c:pt>
                <c:pt idx="11">
                  <c:v>16</c:v>
                </c:pt>
                <c:pt idx="12">
                  <c:v>12</c:v>
                </c:pt>
                <c:pt idx="13">
                  <c:v>12</c:v>
                </c:pt>
                <c:pt idx="14">
                  <c:v>8</c:v>
                </c:pt>
                <c:pt idx="17">
                  <c:v>9</c:v>
                </c:pt>
                <c:pt idx="18">
                  <c:v>9</c:v>
                </c:pt>
                <c:pt idx="19">
                  <c:v>10</c:v>
                </c:pt>
                <c:pt idx="20">
                  <c:v>10</c:v>
                </c:pt>
                <c:pt idx="21">
                  <c:v>11</c:v>
                </c:pt>
                <c:pt idx="24">
                  <c:v>12</c:v>
                </c:pt>
                <c:pt idx="25">
                  <c:v>11</c:v>
                </c:pt>
                <c:pt idx="26">
                  <c:v>13</c:v>
                </c:pt>
                <c:pt idx="27">
                  <c:v>15</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Covid-19-Daten'!$K$314:$K$341</c:f>
              <c:numCache>
                <c:formatCode>General</c:formatCode>
                <c:ptCount val="28"/>
                <c:pt idx="0">
                  <c:v>134</c:v>
                </c:pt>
                <c:pt idx="3">
                  <c:v>149</c:v>
                </c:pt>
                <c:pt idx="4">
                  <c:v>132</c:v>
                </c:pt>
                <c:pt idx="5">
                  <c:v>119</c:v>
                </c:pt>
                <c:pt idx="6">
                  <c:v>119</c:v>
                </c:pt>
                <c:pt idx="7">
                  <c:v>116</c:v>
                </c:pt>
                <c:pt idx="10">
                  <c:v>97</c:v>
                </c:pt>
                <c:pt idx="11">
                  <c:v>95</c:v>
                </c:pt>
                <c:pt idx="12">
                  <c:v>86</c:v>
                </c:pt>
                <c:pt idx="13">
                  <c:v>86</c:v>
                </c:pt>
                <c:pt idx="14">
                  <c:v>91</c:v>
                </c:pt>
                <c:pt idx="17">
                  <c:v>90</c:v>
                </c:pt>
                <c:pt idx="18">
                  <c:v>100</c:v>
                </c:pt>
                <c:pt idx="19">
                  <c:v>86</c:v>
                </c:pt>
                <c:pt idx="20">
                  <c:v>87</c:v>
                </c:pt>
                <c:pt idx="21">
                  <c:v>87</c:v>
                </c:pt>
                <c:pt idx="24">
                  <c:v>95</c:v>
                </c:pt>
                <c:pt idx="25">
                  <c:v>92</c:v>
                </c:pt>
                <c:pt idx="26">
                  <c:v>72</c:v>
                </c:pt>
                <c:pt idx="27">
                  <c:v>72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Covid-19-Daten'!$L$314:$L$341</c:f>
              <c:numCache>
                <c:formatCode>General</c:formatCode>
                <c:ptCount val="28"/>
                <c:pt idx="0">
                  <c:v>29</c:v>
                </c:pt>
                <c:pt idx="3">
                  <c:v>25</c:v>
                </c:pt>
                <c:pt idx="4">
                  <c:v>31</c:v>
                </c:pt>
                <c:pt idx="5">
                  <c:v>27</c:v>
                </c:pt>
                <c:pt idx="6">
                  <c:v>30</c:v>
                </c:pt>
                <c:pt idx="7">
                  <c:v>29</c:v>
                </c:pt>
                <c:pt idx="10">
                  <c:v>25</c:v>
                </c:pt>
                <c:pt idx="11">
                  <c:v>24</c:v>
                </c:pt>
                <c:pt idx="12">
                  <c:v>26</c:v>
                </c:pt>
                <c:pt idx="13">
                  <c:v>25</c:v>
                </c:pt>
                <c:pt idx="14">
                  <c:v>20</c:v>
                </c:pt>
                <c:pt idx="17">
                  <c:v>21</c:v>
                </c:pt>
                <c:pt idx="18">
                  <c:v>19</c:v>
                </c:pt>
                <c:pt idx="19">
                  <c:v>17</c:v>
                </c:pt>
                <c:pt idx="20">
                  <c:v>18</c:v>
                </c:pt>
                <c:pt idx="21">
                  <c:v>16</c:v>
                </c:pt>
                <c:pt idx="24">
                  <c:v>15</c:v>
                </c:pt>
                <c:pt idx="25">
                  <c:v>12</c:v>
                </c:pt>
                <c:pt idx="26">
                  <c:v>13</c:v>
                </c:pt>
                <c:pt idx="27">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Covid-19-Daten'!$A$314:$A$341</c:f>
              <c:numCache>
                <c:formatCode>[$-F800]dddd\,\ mmmm\ dd\,\ yyyy\,\ hh:mm:ss</c:formatCode>
                <c:ptCount val="28"/>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pt idx="27">
                  <c:v>44224.333333333336</c:v>
                </c:pt>
              </c:numCache>
            </c:numRef>
          </c:cat>
          <c:val>
            <c:numRef>
              <c:f>'1. Covid-19-Daten'!$M$314:$M$341</c:f>
              <c:numCache>
                <c:formatCode>General</c:formatCode>
                <c:ptCount val="28"/>
                <c:pt idx="0">
                  <c:v>7</c:v>
                </c:pt>
                <c:pt idx="3">
                  <c:v>7</c:v>
                </c:pt>
                <c:pt idx="4">
                  <c:v>4</c:v>
                </c:pt>
                <c:pt idx="5">
                  <c:v>6</c:v>
                </c:pt>
                <c:pt idx="6">
                  <c:v>10</c:v>
                </c:pt>
                <c:pt idx="7">
                  <c:v>7</c:v>
                </c:pt>
                <c:pt idx="10">
                  <c:v>7</c:v>
                </c:pt>
                <c:pt idx="11">
                  <c:v>6</c:v>
                </c:pt>
                <c:pt idx="12">
                  <c:v>5</c:v>
                </c:pt>
                <c:pt idx="13">
                  <c:v>2</c:v>
                </c:pt>
                <c:pt idx="14">
                  <c:v>1</c:v>
                </c:pt>
                <c:pt idx="17">
                  <c:v>2</c:v>
                </c:pt>
                <c:pt idx="18">
                  <c:v>6</c:v>
                </c:pt>
                <c:pt idx="19">
                  <c:v>4</c:v>
                </c:pt>
                <c:pt idx="20">
                  <c:v>2</c:v>
                </c:pt>
                <c:pt idx="21">
                  <c:v>3</c:v>
                </c:pt>
                <c:pt idx="24">
                  <c:v>5</c:v>
                </c:pt>
                <c:pt idx="25">
                  <c:v>5</c:v>
                </c:pt>
                <c:pt idx="26">
                  <c:v>3</c:v>
                </c:pt>
                <c:pt idx="27">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Covid-19-Daten'!$K$30:$K$341</c:f>
              <c:numCache>
                <c:formatCode>General</c:formatCode>
                <c:ptCount val="31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Covid-19-Daten'!$L$30:$L$341</c:f>
              <c:numCache>
                <c:formatCode>General</c:formatCode>
                <c:ptCount val="31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Covid-19-Daten'!$O$30:$O$375</c:f>
              <c:numCache>
                <c:formatCode>General</c:formatCode>
                <c:ptCount val="346"/>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Covid-19-Daten'!$A$30:$A$341</c15:sqref>
                        </c15:formulaRef>
                      </c:ext>
                    </c:extLst>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extLst>
                      <c:ext uri="{02D57815-91ED-43cb-92C2-25804820EDAC}">
                        <c15:formulaRef>
                          <c15:sqref>'1. Covid-19-Daten'!$P$30:$P$357</c15:sqref>
                        </c15:formulaRef>
                      </c:ext>
                    </c:extLst>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Covid-19-Daten'!$A$30:$A$341</c15:sqref>
                        </c15:formulaRef>
                      </c:ext>
                    </c:extLst>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extLst xmlns:c15="http://schemas.microsoft.com/office/drawing/2012/chart">
                      <c:ext xmlns:c15="http://schemas.microsoft.com/office/drawing/2012/chart" uri="{02D57815-91ED-43cb-92C2-25804820EDAC}">
                        <c15:formulaRef>
                          <c15:sqref>'1. Covid-19-Daten'!$Q$4:$Q$357</c15:sqref>
                        </c15:formulaRef>
                      </c:ext>
                    </c:extLst>
                    <c:numCache>
                      <c:formatCode>General</c:formatCode>
                      <c:ptCount val="354"/>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Covid-19-Daten'!$A$30:$A$341</c:f>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Covid-19-Daten'!$A$30:$A$341</c15:sqref>
                        </c15:formulaRef>
                      </c:ext>
                    </c:extLst>
                    <c:numCache>
                      <c:formatCode>[$-F800]dddd\,\ mmmm\ dd\,\ yyyy\,\ hh:mm:ss</c:formatCode>
                      <c:ptCount val="312"/>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Labortests'!$C$3:$C$34</c:f>
              <c:numCache>
                <c:formatCode>0</c:formatCode>
                <c:ptCount val="3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1273.69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Labortests'!$D$3:$D$34</c:f>
              <c:numCache>
                <c:formatCode>0</c:formatCode>
                <c:ptCount val="3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10305.31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Labortests'!$E$3:$E$34</c:f>
              <c:numCache>
                <c:formatCode>#,##0.0</c:formatCode>
                <c:ptCount val="3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Covid-19-Daten'!$A$4:$A$341</c15:sqref>
                  </c15:fullRef>
                </c:ext>
              </c:extLst>
              <c:f>'1. Covid-19-Daten'!$A$23:$A$341</c:f>
              <c:numCache>
                <c:formatCode>[$-F800]dddd\,\ mmmm\ dd\,\ yyyy\,\ hh:mm:ss</c:formatCode>
                <c:ptCount val="319"/>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numCache>
            </c:numRef>
          </c:cat>
          <c:val>
            <c:numRef>
              <c:extLst>
                <c:ext xmlns:c15="http://schemas.microsoft.com/office/drawing/2012/chart" uri="{02D57815-91ED-43cb-92C2-25804820EDAC}">
                  <c15:fullRef>
                    <c15:sqref>'1. Covid-19-Daten'!$T$4:$T$341</c15:sqref>
                  </c15:fullRef>
                </c:ext>
              </c:extLst>
              <c:f>'1. Covid-19-Daten'!$T$23:$T$341</c:f>
              <c:numCache>
                <c:formatCode>0</c:formatCode>
                <c:ptCount val="319"/>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5</c:v>
                </c:pt>
                <c:pt idx="312">
                  <c:v>3</c:v>
                </c:pt>
                <c:pt idx="313">
                  <c:v>5</c:v>
                </c:pt>
                <c:pt idx="314">
                  <c:v>0</c:v>
                </c:pt>
                <c:pt idx="315">
                  <c:v>3</c:v>
                </c:pt>
                <c:pt idx="316">
                  <c:v>5</c:v>
                </c:pt>
                <c:pt idx="317">
                  <c:v>0</c:v>
                </c:pt>
                <c:pt idx="318">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Ansteckungsorte'!$B$267:$AC$267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Ansteckungsorte'!$B$267:$AC$267</c15:sqref>
                  </c15:fullRef>
                </c:ext>
              </c:extLst>
              <c:f>('3. Ansteckungsorte'!$B$267,'3. Ansteckungsorte'!$D$267,'3. Ansteckungsorte'!$F$267,'3. Ansteckungsorte'!$H$267,'3. Ansteckungsorte'!$J$267,'3. Ansteckungsorte'!$L$267,'3. Ansteckungsorte'!$N$267,'3. Ansteckungsorte'!$P$267,'3. Ansteckungsorte'!$R$267,'3. Ansteckungsorte'!$T$267,'3. Ansteckungsorte'!$V$267,'3. Ansteckungsorte'!$X$267,'3. Ansteckungsorte'!$Z$267,'3. Ansteckungsorte'!$AB$267:$AC$267)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Ansteckungsorte'!$B$268:$AC$268</c15:sqref>
                  </c15:fullRef>
                </c:ext>
              </c:extLst>
              <c:f>('3. Ansteckungsorte'!$B$268,'3. Ansteckungsorte'!$D$268,'3. Ansteckungsorte'!$F$268,'3. Ansteckungsorte'!$H$268,'3. Ansteckungsorte'!$J$268,'3. Ansteckungsorte'!$L$268,'3. Ansteckungsorte'!$N$268,'3. Ansteckungsorte'!$P$268,'3. Ansteckungsorte'!$R$268,'3. Ansteckungsorte'!$T$268,'3. Ansteckungsorte'!$V$268,'3. Ansteckungsorte'!$X$268,'3. Ansteckungsorte'!$Z$268,'3. Ansteckungsorte'!$AB$268:$AC$268)</c:f>
              <c:numCache>
                <c:formatCode>#,##0</c:formatCode>
                <c:ptCount val="15"/>
                <c:pt idx="0">
                  <c:v>15152</c:v>
                </c:pt>
                <c:pt idx="1">
                  <c:v>8204</c:v>
                </c:pt>
                <c:pt idx="2">
                  <c:v>360</c:v>
                </c:pt>
                <c:pt idx="3">
                  <c:v>2716</c:v>
                </c:pt>
                <c:pt idx="4">
                  <c:v>236</c:v>
                </c:pt>
                <c:pt idx="5">
                  <c:v>1555</c:v>
                </c:pt>
                <c:pt idx="6">
                  <c:v>30</c:v>
                </c:pt>
                <c:pt idx="7">
                  <c:v>593</c:v>
                </c:pt>
                <c:pt idx="8">
                  <c:v>658</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538505</xdr:colOff>
      <xdr:row>61</xdr:row>
      <xdr:rowOff>69056</xdr:rowOff>
    </xdr:from>
    <xdr:to>
      <xdr:col>16</xdr:col>
      <xdr:colOff>277246</xdr:colOff>
      <xdr:row>63</xdr:row>
      <xdr:rowOff>96271</xdr:rowOff>
    </xdr:to>
    <xdr:sp macro="" textlink="">
      <xdr:nvSpPr>
        <xdr:cNvPr id="6" name="Textfeld 5"/>
        <xdr:cNvSpPr txBox="1"/>
      </xdr:nvSpPr>
      <xdr:spPr>
        <a:xfrm>
          <a:off x="10539755" y="1096327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37</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65"/>
  <sheetViews>
    <sheetView tabSelected="1" zoomScale="110" zoomScaleNormal="110" workbookViewId="0">
      <pane xSplit="1" ySplit="3" topLeftCell="B329" activePane="bottomRight" state="frozen"/>
      <selection pane="topRight" activeCell="B1" sqref="B1"/>
      <selection pane="bottomLeft" activeCell="A4" sqref="A4"/>
      <selection pane="bottomRight" activeCell="V2" sqref="V1:X1048576"/>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19" t="s">
        <v>92</v>
      </c>
      <c r="B1" s="220"/>
      <c r="C1" s="220"/>
      <c r="D1" s="220"/>
      <c r="E1" s="220"/>
      <c r="F1" s="220"/>
      <c r="G1" s="220"/>
      <c r="H1" s="220"/>
      <c r="I1" s="220"/>
      <c r="J1" s="220"/>
      <c r="K1" s="220"/>
      <c r="L1" s="220"/>
      <c r="M1" s="220"/>
      <c r="N1" s="220"/>
      <c r="O1" s="220"/>
      <c r="P1" s="220"/>
      <c r="Q1" s="220"/>
      <c r="R1" s="220"/>
      <c r="S1" s="220"/>
      <c r="T1" s="220"/>
      <c r="U1" s="220"/>
      <c r="V1" s="220"/>
      <c r="W1" s="220"/>
      <c r="X1" s="220"/>
      <c r="Y1" s="221"/>
    </row>
    <row r="2" spans="1:27" ht="41.1" customHeight="1" x14ac:dyDescent="0.2">
      <c r="A2" s="12"/>
      <c r="B2" s="225" t="s">
        <v>0</v>
      </c>
      <c r="C2" s="226"/>
      <c r="D2" s="226"/>
      <c r="E2" s="226"/>
      <c r="F2" s="226"/>
      <c r="G2" s="226"/>
      <c r="H2" s="226"/>
      <c r="I2" s="226"/>
      <c r="J2" s="227"/>
      <c r="K2" s="222" t="s">
        <v>84</v>
      </c>
      <c r="L2" s="223"/>
      <c r="M2" s="223"/>
      <c r="N2" s="223"/>
      <c r="O2" s="223"/>
      <c r="P2" s="223"/>
      <c r="Q2" s="223"/>
      <c r="R2" s="223"/>
      <c r="S2" s="224"/>
      <c r="T2" s="218" t="s">
        <v>1</v>
      </c>
      <c r="U2" s="218"/>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SUM(C69,-V83,-$T$346)</f>
        <v>524</v>
      </c>
      <c r="X83" s="24">
        <f>MROUND(W83,5)</f>
        <v>525</v>
      </c>
      <c r="Y83" s="203">
        <f t="shared" ref="Y83:Y146" si="18">IF(X83&gt;X82,X83,X82)</f>
        <v>525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529</v>
      </c>
      <c r="X84" s="24">
        <f t="shared" ref="X84:X147" si="19">MROUND(W84,5)</f>
        <v>530</v>
      </c>
      <c r="Y84" s="203">
        <f t="shared" si="18"/>
        <v>530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533</v>
      </c>
      <c r="X85" s="24">
        <f t="shared" si="19"/>
        <v>535</v>
      </c>
      <c r="Y85" s="203">
        <f t="shared" si="18"/>
        <v>535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540</v>
      </c>
      <c r="X86" s="24">
        <f t="shared" si="19"/>
        <v>540</v>
      </c>
      <c r="Y86" s="203">
        <f t="shared" si="18"/>
        <v>540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543</v>
      </c>
      <c r="X87" s="24">
        <f t="shared" si="19"/>
        <v>545</v>
      </c>
      <c r="Y87" s="203">
        <f t="shared" si="18"/>
        <v>545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546</v>
      </c>
      <c r="X88" s="24">
        <f t="shared" si="19"/>
        <v>545</v>
      </c>
      <c r="Y88" s="203">
        <f t="shared" si="18"/>
        <v>545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550</v>
      </c>
      <c r="X89" s="24">
        <f t="shared" si="19"/>
        <v>550</v>
      </c>
      <c r="Y89" s="203">
        <f t="shared" si="18"/>
        <v>550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556</v>
      </c>
      <c r="X90" s="24">
        <f t="shared" si="19"/>
        <v>555</v>
      </c>
      <c r="Y90" s="203">
        <f t="shared" si="18"/>
        <v>555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558</v>
      </c>
      <c r="X91" s="24">
        <f t="shared" si="19"/>
        <v>560</v>
      </c>
      <c r="Y91" s="203">
        <f t="shared" si="18"/>
        <v>560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565</v>
      </c>
      <c r="X92" s="24">
        <f t="shared" si="19"/>
        <v>565</v>
      </c>
      <c r="Y92" s="203">
        <f t="shared" si="18"/>
        <v>565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572</v>
      </c>
      <c r="X93" s="24">
        <f t="shared" si="19"/>
        <v>570</v>
      </c>
      <c r="Y93" s="203">
        <f t="shared" si="18"/>
        <v>570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575</v>
      </c>
      <c r="X94" s="24">
        <f t="shared" si="19"/>
        <v>575</v>
      </c>
      <c r="Y94" s="203">
        <f t="shared" si="18"/>
        <v>575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580</v>
      </c>
      <c r="X95" s="24">
        <f t="shared" si="19"/>
        <v>580</v>
      </c>
      <c r="Y95" s="203">
        <f t="shared" si="18"/>
        <v>580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583</v>
      </c>
      <c r="X96" s="24">
        <f t="shared" si="19"/>
        <v>585</v>
      </c>
      <c r="Y96" s="203">
        <f t="shared" si="18"/>
        <v>585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589</v>
      </c>
      <c r="X97" s="24">
        <f t="shared" si="19"/>
        <v>590</v>
      </c>
      <c r="Y97" s="203">
        <f t="shared" si="18"/>
        <v>590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591</v>
      </c>
      <c r="X98" s="24">
        <f t="shared" si="19"/>
        <v>590</v>
      </c>
      <c r="Y98" s="203">
        <f t="shared" si="18"/>
        <v>590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594</v>
      </c>
      <c r="X99" s="24">
        <f t="shared" si="19"/>
        <v>595</v>
      </c>
      <c r="Y99" s="203">
        <f t="shared" si="18"/>
        <v>595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596</v>
      </c>
      <c r="X100" s="24">
        <f t="shared" si="19"/>
        <v>595</v>
      </c>
      <c r="Y100" s="203">
        <f t="shared" si="18"/>
        <v>595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603</v>
      </c>
      <c r="X101" s="24">
        <f t="shared" si="19"/>
        <v>605</v>
      </c>
      <c r="Y101" s="203">
        <f t="shared" si="18"/>
        <v>605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606</v>
      </c>
      <c r="X102" s="24">
        <f t="shared" si="19"/>
        <v>605</v>
      </c>
      <c r="Y102" s="203">
        <f t="shared" si="18"/>
        <v>605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605</v>
      </c>
      <c r="X103" s="24">
        <f t="shared" si="19"/>
        <v>605</v>
      </c>
      <c r="Y103" s="203">
        <f>IF(X103&gt;X102,X103,X102)</f>
        <v>605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608</v>
      </c>
      <c r="X104" s="24">
        <f t="shared" si="19"/>
        <v>610</v>
      </c>
      <c r="Y104" s="203">
        <f t="shared" si="18"/>
        <v>610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609</v>
      </c>
      <c r="X105" s="24">
        <f t="shared" si="19"/>
        <v>610</v>
      </c>
      <c r="Y105" s="203">
        <f t="shared" si="18"/>
        <v>610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609</v>
      </c>
      <c r="X106" s="24">
        <f t="shared" si="19"/>
        <v>610</v>
      </c>
      <c r="Y106" s="203">
        <f t="shared" si="18"/>
        <v>610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607</v>
      </c>
      <c r="X107" s="24">
        <f t="shared" si="19"/>
        <v>605</v>
      </c>
      <c r="Y107" s="203">
        <f t="shared" si="18"/>
        <v>610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610</v>
      </c>
      <c r="X108" s="24">
        <f t="shared" si="19"/>
        <v>610</v>
      </c>
      <c r="Y108" s="203">
        <f t="shared" si="18"/>
        <v>610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612</v>
      </c>
      <c r="X109" s="24">
        <f t="shared" si="19"/>
        <v>610</v>
      </c>
      <c r="Y109" s="203">
        <f t="shared" si="18"/>
        <v>610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613</v>
      </c>
      <c r="X110" s="24">
        <f t="shared" si="19"/>
        <v>615</v>
      </c>
      <c r="Y110" s="203">
        <f t="shared" si="18"/>
        <v>615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621</v>
      </c>
      <c r="X111" s="24">
        <f t="shared" si="19"/>
        <v>620</v>
      </c>
      <c r="Y111" s="203">
        <f t="shared" si="18"/>
        <v>620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621</v>
      </c>
      <c r="X112" s="24">
        <f t="shared" si="19"/>
        <v>620</v>
      </c>
      <c r="Y112" s="203">
        <f t="shared" si="18"/>
        <v>620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624</v>
      </c>
      <c r="X113" s="24">
        <f t="shared" si="19"/>
        <v>625</v>
      </c>
      <c r="Y113" s="203">
        <f t="shared" si="18"/>
        <v>625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624</v>
      </c>
      <c r="X114" s="24">
        <f t="shared" si="19"/>
        <v>625</v>
      </c>
      <c r="Y114" s="203">
        <f t="shared" si="18"/>
        <v>625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624</v>
      </c>
      <c r="X115" s="24">
        <f t="shared" si="19"/>
        <v>625</v>
      </c>
      <c r="Y115" s="203">
        <f t="shared" si="18"/>
        <v>625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625</v>
      </c>
      <c r="X116" s="24">
        <f t="shared" si="19"/>
        <v>625</v>
      </c>
      <c r="Y116" s="203">
        <f t="shared" si="18"/>
        <v>625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627</v>
      </c>
      <c r="X117" s="24">
        <f t="shared" si="19"/>
        <v>625</v>
      </c>
      <c r="Y117" s="203">
        <f t="shared" si="18"/>
        <v>625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626</v>
      </c>
      <c r="X118" s="24">
        <f t="shared" si="19"/>
        <v>625</v>
      </c>
      <c r="Y118" s="203">
        <f t="shared" si="18"/>
        <v>625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628</v>
      </c>
      <c r="X119" s="24">
        <f t="shared" si="19"/>
        <v>630</v>
      </c>
      <c r="Y119" s="203">
        <f t="shared" si="18"/>
        <v>630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628</v>
      </c>
      <c r="X120" s="24">
        <f t="shared" si="19"/>
        <v>630</v>
      </c>
      <c r="Y120" s="203">
        <f t="shared" si="18"/>
        <v>630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628</v>
      </c>
      <c r="X121" s="24">
        <f t="shared" si="19"/>
        <v>630</v>
      </c>
      <c r="Y121" s="203">
        <f t="shared" si="18"/>
        <v>630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631</v>
      </c>
      <c r="X122" s="24">
        <f t="shared" si="19"/>
        <v>630</v>
      </c>
      <c r="Y122" s="203">
        <f t="shared" si="18"/>
        <v>630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631</v>
      </c>
      <c r="X123" s="24">
        <f t="shared" si="19"/>
        <v>630</v>
      </c>
      <c r="Y123" s="203">
        <f t="shared" si="18"/>
        <v>630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634</v>
      </c>
      <c r="X124" s="24">
        <f t="shared" si="19"/>
        <v>635</v>
      </c>
      <c r="Y124" s="203">
        <f t="shared" si="18"/>
        <v>635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637</v>
      </c>
      <c r="X125" s="24">
        <f t="shared" si="19"/>
        <v>635</v>
      </c>
      <c r="Y125" s="203">
        <f t="shared" si="18"/>
        <v>635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638</v>
      </c>
      <c r="X126" s="24">
        <f t="shared" si="19"/>
        <v>640</v>
      </c>
      <c r="Y126" s="203">
        <f t="shared" si="18"/>
        <v>640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640</v>
      </c>
      <c r="X127" s="24">
        <f t="shared" si="19"/>
        <v>640</v>
      </c>
      <c r="Y127" s="203">
        <f t="shared" si="18"/>
        <v>640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640</v>
      </c>
      <c r="X128" s="24">
        <f t="shared" si="19"/>
        <v>640</v>
      </c>
      <c r="Y128" s="203">
        <f t="shared" si="18"/>
        <v>640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641</v>
      </c>
      <c r="X129" s="24">
        <f t="shared" si="19"/>
        <v>640</v>
      </c>
      <c r="Y129" s="203">
        <f t="shared" si="18"/>
        <v>640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641</v>
      </c>
      <c r="X130" s="24">
        <f t="shared" si="19"/>
        <v>640</v>
      </c>
      <c r="Y130" s="203">
        <f t="shared" si="18"/>
        <v>640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643</v>
      </c>
      <c r="X131" s="24">
        <f t="shared" si="19"/>
        <v>645</v>
      </c>
      <c r="Y131" s="203">
        <f t="shared" si="18"/>
        <v>645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646</v>
      </c>
      <c r="X132" s="24">
        <f t="shared" si="19"/>
        <v>645</v>
      </c>
      <c r="Y132" s="203">
        <f t="shared" si="18"/>
        <v>645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649</v>
      </c>
      <c r="X133" s="24">
        <f t="shared" si="19"/>
        <v>650</v>
      </c>
      <c r="Y133" s="203">
        <f t="shared" si="18"/>
        <v>650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649</v>
      </c>
      <c r="X134" s="24">
        <f t="shared" si="19"/>
        <v>650</v>
      </c>
      <c r="Y134" s="203">
        <f t="shared" si="18"/>
        <v>650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649</v>
      </c>
      <c r="X135" s="24">
        <f t="shared" si="19"/>
        <v>650</v>
      </c>
      <c r="Y135" s="203">
        <f t="shared" si="18"/>
        <v>650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648</v>
      </c>
      <c r="X136" s="24">
        <f t="shared" si="19"/>
        <v>650</v>
      </c>
      <c r="Y136" s="203">
        <f t="shared" si="18"/>
        <v>650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655</v>
      </c>
      <c r="X137" s="24">
        <f t="shared" si="19"/>
        <v>655</v>
      </c>
      <c r="Y137" s="203">
        <f t="shared" si="18"/>
        <v>655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662</v>
      </c>
      <c r="X138" s="24">
        <f t="shared" si="19"/>
        <v>660</v>
      </c>
      <c r="Y138" s="203">
        <f t="shared" si="18"/>
        <v>660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674</v>
      </c>
      <c r="X139" s="24">
        <f t="shared" si="19"/>
        <v>675</v>
      </c>
      <c r="Y139" s="203">
        <f t="shared" si="18"/>
        <v>675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679</v>
      </c>
      <c r="X140" s="24">
        <f t="shared" si="19"/>
        <v>680</v>
      </c>
      <c r="Y140" s="203">
        <f t="shared" si="18"/>
        <v>680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683</v>
      </c>
      <c r="X141" s="24">
        <f t="shared" si="19"/>
        <v>685</v>
      </c>
      <c r="Y141" s="203">
        <f t="shared" si="18"/>
        <v>685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687</v>
      </c>
      <c r="X142" s="24">
        <f t="shared" si="19"/>
        <v>685</v>
      </c>
      <c r="Y142" s="203">
        <f t="shared" si="18"/>
        <v>685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709</v>
      </c>
      <c r="X143" s="24">
        <f t="shared" si="19"/>
        <v>710</v>
      </c>
      <c r="Y143" s="203">
        <f t="shared" si="18"/>
        <v>710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721</v>
      </c>
      <c r="X144" s="24">
        <f t="shared" si="19"/>
        <v>720</v>
      </c>
      <c r="Y144" s="203">
        <f t="shared" si="18"/>
        <v>720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735</v>
      </c>
      <c r="X145" s="24">
        <f t="shared" si="19"/>
        <v>735</v>
      </c>
      <c r="Y145" s="203">
        <f t="shared" si="18"/>
        <v>735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741</v>
      </c>
      <c r="X146" s="24">
        <f t="shared" si="19"/>
        <v>740</v>
      </c>
      <c r="Y146" s="203">
        <f t="shared" si="18"/>
        <v>740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SUM(C133,-V147,-$T$346)</f>
        <v>744</v>
      </c>
      <c r="X147" s="24">
        <f t="shared" si="19"/>
        <v>745</v>
      </c>
      <c r="Y147" s="203">
        <f t="shared" ref="Y147:Y210" si="29">IF(X147&gt;X146,X147,X146)</f>
        <v>745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746</v>
      </c>
      <c r="X148" s="24">
        <f t="shared" ref="X148:X211" si="30">MROUND(W148,5)</f>
        <v>745</v>
      </c>
      <c r="Y148" s="203">
        <f t="shared" si="29"/>
        <v>745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753</v>
      </c>
      <c r="X149" s="24">
        <f t="shared" si="30"/>
        <v>755</v>
      </c>
      <c r="Y149" s="203">
        <f t="shared" si="29"/>
        <v>755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760</v>
      </c>
      <c r="X150" s="24">
        <f t="shared" si="30"/>
        <v>760</v>
      </c>
      <c r="Y150" s="203">
        <f t="shared" si="29"/>
        <v>760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767</v>
      </c>
      <c r="X151" s="24">
        <f t="shared" si="30"/>
        <v>765</v>
      </c>
      <c r="Y151" s="203">
        <f t="shared" si="29"/>
        <v>765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769</v>
      </c>
      <c r="X152" s="24">
        <f t="shared" si="30"/>
        <v>770</v>
      </c>
      <c r="Y152" s="203">
        <f t="shared" si="29"/>
        <v>770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785</v>
      </c>
      <c r="X153" s="24">
        <f t="shared" si="30"/>
        <v>785</v>
      </c>
      <c r="Y153" s="203">
        <f t="shared" si="29"/>
        <v>785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799</v>
      </c>
      <c r="X154" s="24">
        <f t="shared" si="30"/>
        <v>800</v>
      </c>
      <c r="Y154" s="203">
        <f t="shared" si="29"/>
        <v>800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802</v>
      </c>
      <c r="X155" s="24">
        <f t="shared" si="30"/>
        <v>800</v>
      </c>
      <c r="Y155" s="203">
        <f t="shared" si="29"/>
        <v>800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802</v>
      </c>
      <c r="X156" s="24">
        <f t="shared" si="30"/>
        <v>800</v>
      </c>
      <c r="Y156" s="203">
        <f t="shared" si="29"/>
        <v>800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819</v>
      </c>
      <c r="X157" s="24">
        <f t="shared" si="30"/>
        <v>820</v>
      </c>
      <c r="Y157" s="203">
        <f t="shared" si="29"/>
        <v>820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833</v>
      </c>
      <c r="X158" s="24">
        <f t="shared" si="30"/>
        <v>835</v>
      </c>
      <c r="Y158" s="203">
        <f t="shared" si="29"/>
        <v>835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840</v>
      </c>
      <c r="X159" s="24">
        <f t="shared" si="30"/>
        <v>840</v>
      </c>
      <c r="Y159" s="203">
        <f t="shared" si="29"/>
        <v>840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853</v>
      </c>
      <c r="X160" s="24">
        <f t="shared" si="30"/>
        <v>855</v>
      </c>
      <c r="Y160" s="203">
        <f t="shared" si="29"/>
        <v>855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860</v>
      </c>
      <c r="X161" s="24">
        <f t="shared" si="30"/>
        <v>860</v>
      </c>
      <c r="Y161" s="203">
        <f t="shared" si="29"/>
        <v>860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862</v>
      </c>
      <c r="X162" s="24">
        <f t="shared" si="30"/>
        <v>860</v>
      </c>
      <c r="Y162" s="203">
        <f t="shared" si="29"/>
        <v>860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870</v>
      </c>
      <c r="X163" s="24">
        <f t="shared" si="30"/>
        <v>870</v>
      </c>
      <c r="Y163" s="203">
        <f t="shared" si="29"/>
        <v>870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885</v>
      </c>
      <c r="X164" s="24">
        <f t="shared" si="30"/>
        <v>885</v>
      </c>
      <c r="Y164" s="203">
        <f t="shared" si="29"/>
        <v>885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899</v>
      </c>
      <c r="X165" s="24">
        <f t="shared" si="30"/>
        <v>900</v>
      </c>
      <c r="Y165" s="203">
        <f t="shared" si="29"/>
        <v>900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914</v>
      </c>
      <c r="X166" s="24">
        <f t="shared" si="30"/>
        <v>915</v>
      </c>
      <c r="Y166" s="203">
        <f t="shared" si="29"/>
        <v>915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930</v>
      </c>
      <c r="X167" s="24">
        <f t="shared" si="30"/>
        <v>930</v>
      </c>
      <c r="Y167" s="203">
        <f t="shared" si="29"/>
        <v>930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936</v>
      </c>
      <c r="X168" s="24">
        <f t="shared" si="30"/>
        <v>935</v>
      </c>
      <c r="Y168" s="203">
        <f t="shared" si="29"/>
        <v>935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938</v>
      </c>
      <c r="X169" s="24">
        <f t="shared" si="30"/>
        <v>940</v>
      </c>
      <c r="Y169" s="203">
        <f t="shared" si="29"/>
        <v>940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943</v>
      </c>
      <c r="X170" s="24">
        <f t="shared" si="30"/>
        <v>945</v>
      </c>
      <c r="Y170" s="203">
        <f t="shared" si="29"/>
        <v>945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957</v>
      </c>
      <c r="X171" s="24">
        <f t="shared" si="30"/>
        <v>955</v>
      </c>
      <c r="Y171" s="203">
        <f t="shared" si="29"/>
        <v>955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965</v>
      </c>
      <c r="X172" s="24">
        <f t="shared" si="30"/>
        <v>965</v>
      </c>
      <c r="Y172" s="203">
        <f t="shared" si="29"/>
        <v>965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991</v>
      </c>
      <c r="X173" s="24">
        <f t="shared" si="30"/>
        <v>990</v>
      </c>
      <c r="Y173" s="203">
        <f t="shared" si="29"/>
        <v>990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1000</v>
      </c>
      <c r="X174" s="24">
        <f t="shared" si="30"/>
        <v>1000</v>
      </c>
      <c r="Y174" s="203">
        <f t="shared" si="29"/>
        <v>1000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1016</v>
      </c>
      <c r="X175" s="24">
        <f t="shared" si="30"/>
        <v>1015</v>
      </c>
      <c r="Y175" s="203">
        <f t="shared" si="29"/>
        <v>1015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1018</v>
      </c>
      <c r="X176" s="24">
        <f t="shared" si="30"/>
        <v>1020</v>
      </c>
      <c r="Y176" s="203">
        <f t="shared" si="29"/>
        <v>1020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1020</v>
      </c>
      <c r="X177" s="24">
        <f t="shared" si="30"/>
        <v>1020</v>
      </c>
      <c r="Y177" s="203">
        <f t="shared" si="29"/>
        <v>1020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1036</v>
      </c>
      <c r="X178" s="24">
        <f t="shared" si="30"/>
        <v>1035</v>
      </c>
      <c r="Y178" s="203">
        <f t="shared" si="29"/>
        <v>1035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1053</v>
      </c>
      <c r="X179" s="24">
        <f t="shared" si="30"/>
        <v>1055</v>
      </c>
      <c r="Y179" s="203">
        <f t="shared" si="29"/>
        <v>1055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1074</v>
      </c>
      <c r="X180" s="24">
        <f t="shared" si="30"/>
        <v>1075</v>
      </c>
      <c r="Y180" s="203">
        <f t="shared" si="29"/>
        <v>1075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1084</v>
      </c>
      <c r="X181" s="24">
        <f t="shared" si="30"/>
        <v>1085</v>
      </c>
      <c r="Y181" s="203">
        <f t="shared" si="29"/>
        <v>1085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1092</v>
      </c>
      <c r="X182" s="24">
        <f t="shared" si="30"/>
        <v>1090</v>
      </c>
      <c r="Y182" s="203">
        <f t="shared" si="29"/>
        <v>1090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1095</v>
      </c>
      <c r="X183" s="24">
        <f t="shared" si="30"/>
        <v>1095</v>
      </c>
      <c r="Y183" s="203">
        <f t="shared" si="29"/>
        <v>1095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1103</v>
      </c>
      <c r="X184" s="24">
        <f t="shared" si="30"/>
        <v>1105</v>
      </c>
      <c r="Y184" s="203">
        <f t="shared" si="29"/>
        <v>1105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1132</v>
      </c>
      <c r="X185" s="24">
        <f t="shared" si="30"/>
        <v>1130</v>
      </c>
      <c r="Y185" s="203">
        <f t="shared" si="29"/>
        <v>1130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1156</v>
      </c>
      <c r="X186" s="24">
        <f t="shared" si="30"/>
        <v>1155</v>
      </c>
      <c r="Y186" s="203">
        <f t="shared" si="29"/>
        <v>1155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1178</v>
      </c>
      <c r="X187" s="24">
        <f t="shared" si="30"/>
        <v>1180</v>
      </c>
      <c r="Y187" s="203">
        <f t="shared" si="29"/>
        <v>1180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1191</v>
      </c>
      <c r="X188" s="24">
        <f t="shared" si="30"/>
        <v>1190</v>
      </c>
      <c r="Y188" s="203">
        <f t="shared" si="29"/>
        <v>1190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1210</v>
      </c>
      <c r="X189" s="24">
        <f t="shared" si="30"/>
        <v>1210</v>
      </c>
      <c r="Y189" s="203">
        <f t="shared" si="29"/>
        <v>1210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1221</v>
      </c>
      <c r="X190" s="24">
        <f t="shared" si="30"/>
        <v>1220</v>
      </c>
      <c r="Y190" s="203">
        <f t="shared" si="29"/>
        <v>1220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1231</v>
      </c>
      <c r="X191" s="24">
        <f t="shared" si="30"/>
        <v>1230</v>
      </c>
      <c r="Y191" s="203">
        <f t="shared" si="29"/>
        <v>1230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1258</v>
      </c>
      <c r="X192" s="24">
        <f t="shared" si="30"/>
        <v>1260</v>
      </c>
      <c r="Y192" s="203">
        <f t="shared" si="29"/>
        <v>1260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1287</v>
      </c>
      <c r="X193" s="24">
        <f t="shared" si="30"/>
        <v>1285</v>
      </c>
      <c r="Y193" s="203">
        <f t="shared" si="29"/>
        <v>1285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1302</v>
      </c>
      <c r="X194" s="24">
        <f t="shared" si="30"/>
        <v>1300</v>
      </c>
      <c r="Y194" s="203">
        <f t="shared" si="29"/>
        <v>1300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1319</v>
      </c>
      <c r="X195" s="24">
        <f t="shared" si="30"/>
        <v>1320</v>
      </c>
      <c r="Y195" s="203">
        <f t="shared" si="29"/>
        <v>1320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1338</v>
      </c>
      <c r="X196" s="24">
        <f t="shared" si="30"/>
        <v>1340</v>
      </c>
      <c r="Y196" s="203">
        <f t="shared" si="29"/>
        <v>1340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1353</v>
      </c>
      <c r="X197" s="24">
        <f>MROUND(W197,5)</f>
        <v>1355</v>
      </c>
      <c r="Y197" s="203">
        <f t="shared" si="29"/>
        <v>1355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1360</v>
      </c>
      <c r="X198" s="24">
        <f t="shared" si="30"/>
        <v>1360</v>
      </c>
      <c r="Y198" s="203">
        <f t="shared" si="29"/>
        <v>1360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1390</v>
      </c>
      <c r="X199" s="24">
        <f t="shared" si="30"/>
        <v>1390</v>
      </c>
      <c r="Y199" s="203">
        <f t="shared" si="29"/>
        <v>1390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1425</v>
      </c>
      <c r="X200" s="24">
        <f t="shared" si="30"/>
        <v>1425</v>
      </c>
      <c r="Y200" s="203">
        <f t="shared" si="29"/>
        <v>1425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1450</v>
      </c>
      <c r="X201" s="24">
        <f t="shared" si="30"/>
        <v>1450</v>
      </c>
      <c r="Y201" s="203">
        <f t="shared" si="29"/>
        <v>1450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1474</v>
      </c>
      <c r="X202" s="24">
        <f t="shared" si="30"/>
        <v>1475</v>
      </c>
      <c r="Y202" s="203">
        <f t="shared" si="29"/>
        <v>1475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1497</v>
      </c>
      <c r="X203" s="24">
        <f t="shared" si="30"/>
        <v>1495</v>
      </c>
      <c r="Y203" s="203">
        <f t="shared" si="29"/>
        <v>1495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1506</v>
      </c>
      <c r="X204" s="24">
        <f t="shared" si="30"/>
        <v>1505</v>
      </c>
      <c r="Y204" s="203">
        <f t="shared" si="29"/>
        <v>1505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1509</v>
      </c>
      <c r="X205" s="24">
        <f t="shared" si="30"/>
        <v>1510</v>
      </c>
      <c r="Y205" s="203">
        <f t="shared" si="29"/>
        <v>1510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1526</v>
      </c>
      <c r="X206" s="24">
        <f t="shared" si="30"/>
        <v>1525</v>
      </c>
      <c r="Y206" s="203">
        <f t="shared" si="29"/>
        <v>1525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1553</v>
      </c>
      <c r="X207" s="24">
        <f t="shared" si="30"/>
        <v>1555</v>
      </c>
      <c r="Y207" s="203">
        <f t="shared" si="29"/>
        <v>1555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1578</v>
      </c>
      <c r="X208" s="24">
        <f t="shared" si="30"/>
        <v>1580</v>
      </c>
      <c r="Y208" s="203">
        <f t="shared" si="29"/>
        <v>1580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1605</v>
      </c>
      <c r="X209" s="24">
        <f t="shared" si="30"/>
        <v>1605</v>
      </c>
      <c r="Y209" s="203">
        <f t="shared" si="29"/>
        <v>1605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1625</v>
      </c>
      <c r="X210" s="24">
        <f>MROUND(W210,5)</f>
        <v>1625</v>
      </c>
      <c r="Y210" s="203">
        <f t="shared" si="29"/>
        <v>1625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SUM(C197,-V211,-$T$346)</f>
        <v>1630</v>
      </c>
      <c r="X211" s="24">
        <f t="shared" si="30"/>
        <v>1630</v>
      </c>
      <c r="Y211" s="203">
        <f t="shared" ref="Y211:Y273" si="40">IF(X211&gt;X210,X211,X210)</f>
        <v>1630</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1644</v>
      </c>
      <c r="X212" s="24">
        <f t="shared" ref="X212:X279" si="41">MROUND(W212,5)</f>
        <v>1645</v>
      </c>
      <c r="Y212" s="203">
        <f t="shared" si="40"/>
        <v>1645</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1662</v>
      </c>
      <c r="X213" s="24">
        <f t="shared" si="41"/>
        <v>1660</v>
      </c>
      <c r="Y213" s="203">
        <f t="shared" si="40"/>
        <v>1660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1680</v>
      </c>
      <c r="X214" s="24">
        <f t="shared" si="41"/>
        <v>1680</v>
      </c>
      <c r="Y214" s="203">
        <f t="shared" si="40"/>
        <v>1680</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1712</v>
      </c>
      <c r="X215" s="24">
        <f t="shared" si="41"/>
        <v>1710</v>
      </c>
      <c r="Y215" s="203">
        <f t="shared" si="40"/>
        <v>1710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1727</v>
      </c>
      <c r="X216" s="24">
        <f t="shared" si="41"/>
        <v>1725</v>
      </c>
      <c r="Y216" s="203">
        <f t="shared" si="40"/>
        <v>1725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1750</v>
      </c>
      <c r="X217" s="24">
        <f t="shared" si="41"/>
        <v>1750</v>
      </c>
      <c r="Y217" s="203">
        <f t="shared" si="40"/>
        <v>1750</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1763</v>
      </c>
      <c r="X218" s="24">
        <f t="shared" si="41"/>
        <v>1765</v>
      </c>
      <c r="Y218" s="203">
        <f t="shared" si="40"/>
        <v>1765</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1769</v>
      </c>
      <c r="X219" s="24">
        <f t="shared" si="41"/>
        <v>1770</v>
      </c>
      <c r="Y219" s="203">
        <f t="shared" si="40"/>
        <v>1770</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1801</v>
      </c>
      <c r="X220" s="24">
        <f t="shared" si="41"/>
        <v>1800</v>
      </c>
      <c r="Y220" s="203">
        <f t="shared" si="40"/>
        <v>1800</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1840</v>
      </c>
      <c r="X221" s="24">
        <f t="shared" si="41"/>
        <v>1840</v>
      </c>
      <c r="Y221" s="203">
        <f t="shared" si="40"/>
        <v>1840</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1859</v>
      </c>
      <c r="X222" s="24">
        <f t="shared" si="41"/>
        <v>1860</v>
      </c>
      <c r="Y222" s="203">
        <f t="shared" si="40"/>
        <v>1860</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1887</v>
      </c>
      <c r="X223" s="24">
        <f t="shared" si="41"/>
        <v>1885</v>
      </c>
      <c r="Y223" s="203">
        <f t="shared" si="40"/>
        <v>1885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1899</v>
      </c>
      <c r="X224" s="24">
        <f t="shared" si="41"/>
        <v>1900</v>
      </c>
      <c r="Y224" s="203">
        <f t="shared" si="40"/>
        <v>1900</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1913</v>
      </c>
      <c r="X225" s="24">
        <f t="shared" si="41"/>
        <v>1915</v>
      </c>
      <c r="Y225" s="203">
        <f t="shared" si="40"/>
        <v>1915</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1925</v>
      </c>
      <c r="X226" s="24">
        <f t="shared" si="41"/>
        <v>1925</v>
      </c>
      <c r="Y226" s="203">
        <f t="shared" si="40"/>
        <v>1925</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1948</v>
      </c>
      <c r="X227" s="24">
        <f t="shared" si="41"/>
        <v>1950</v>
      </c>
      <c r="Y227" s="203">
        <f t="shared" si="40"/>
        <v>1950</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1962</v>
      </c>
      <c r="X228" s="24">
        <f t="shared" si="41"/>
        <v>1960</v>
      </c>
      <c r="Y228" s="203">
        <f t="shared" si="40"/>
        <v>1960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1974</v>
      </c>
      <c r="X229" s="24">
        <f t="shared" si="41"/>
        <v>1975</v>
      </c>
      <c r="Y229" s="203">
        <f t="shared" si="40"/>
        <v>1975</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1987</v>
      </c>
      <c r="X230" s="24">
        <f t="shared" si="41"/>
        <v>1985</v>
      </c>
      <c r="Y230" s="203">
        <f t="shared" si="40"/>
        <v>1985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1993</v>
      </c>
      <c r="X231" s="24">
        <f t="shared" si="41"/>
        <v>1995</v>
      </c>
      <c r="Y231" s="203">
        <f t="shared" si="40"/>
        <v>1995</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1998</v>
      </c>
      <c r="X232" s="24">
        <f t="shared" si="41"/>
        <v>2000</v>
      </c>
      <c r="Y232" s="203">
        <f t="shared" si="40"/>
        <v>2000</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1998</v>
      </c>
      <c r="X233" s="24">
        <f t="shared" si="41"/>
        <v>2000</v>
      </c>
      <c r="Y233" s="203">
        <f t="shared" si="40"/>
        <v>2000</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2006</v>
      </c>
      <c r="X234" s="24">
        <f t="shared" si="41"/>
        <v>2005</v>
      </c>
      <c r="Y234" s="204">
        <f t="shared" si="40"/>
        <v>2005</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2019</v>
      </c>
      <c r="X235" s="24">
        <f t="shared" si="41"/>
        <v>2020</v>
      </c>
      <c r="Y235" s="204">
        <f t="shared" si="40"/>
        <v>2020</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2034</v>
      </c>
      <c r="X236" s="24">
        <f t="shared" si="41"/>
        <v>2035</v>
      </c>
      <c r="Y236" s="204">
        <f t="shared" si="40"/>
        <v>2035</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2050</v>
      </c>
      <c r="X237" s="24">
        <f t="shared" si="41"/>
        <v>2050</v>
      </c>
      <c r="Y237" s="204">
        <f t="shared" si="40"/>
        <v>2050</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2074</v>
      </c>
      <c r="X238" s="24">
        <f t="shared" si="41"/>
        <v>2075</v>
      </c>
      <c r="Y238" s="204">
        <f t="shared" si="40"/>
        <v>2075</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2084</v>
      </c>
      <c r="X239" s="24">
        <f t="shared" si="41"/>
        <v>2085</v>
      </c>
      <c r="Y239" s="204">
        <f t="shared" si="40"/>
        <v>2085</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2089</v>
      </c>
      <c r="X240" s="24">
        <f t="shared" si="41"/>
        <v>2090</v>
      </c>
      <c r="Y240" s="204">
        <f t="shared" si="40"/>
        <v>2090</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2123</v>
      </c>
      <c r="X241" s="24">
        <f t="shared" si="41"/>
        <v>2125</v>
      </c>
      <c r="Y241" s="204">
        <f t="shared" si="40"/>
        <v>2125</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2187</v>
      </c>
      <c r="X242" s="24">
        <f t="shared" si="41"/>
        <v>2185</v>
      </c>
      <c r="Y242" s="204">
        <f t="shared" si="40"/>
        <v>2185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2242</v>
      </c>
      <c r="X243" s="24">
        <f t="shared" si="41"/>
        <v>2240</v>
      </c>
      <c r="Y243" s="204">
        <f t="shared" si="40"/>
        <v>2240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2297</v>
      </c>
      <c r="X244" s="24">
        <f t="shared" si="41"/>
        <v>2295</v>
      </c>
      <c r="Y244" s="204">
        <f t="shared" si="40"/>
        <v>2295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2360</v>
      </c>
      <c r="X245" s="24">
        <f t="shared" si="41"/>
        <v>2360</v>
      </c>
      <c r="Y245" s="204">
        <f t="shared" si="40"/>
        <v>2360</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2384</v>
      </c>
      <c r="X246" s="24">
        <f t="shared" si="41"/>
        <v>2385</v>
      </c>
      <c r="Y246" s="204">
        <f t="shared" si="40"/>
        <v>2385</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2408</v>
      </c>
      <c r="X247" s="24">
        <f t="shared" si="41"/>
        <v>2410</v>
      </c>
      <c r="Y247" s="204">
        <f t="shared" si="40"/>
        <v>2410</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2527</v>
      </c>
      <c r="X248" s="24">
        <f t="shared" si="41"/>
        <v>2525</v>
      </c>
      <c r="Y248" s="204">
        <f t="shared" si="40"/>
        <v>2525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2671</v>
      </c>
      <c r="X249" s="24">
        <f t="shared" si="41"/>
        <v>2670</v>
      </c>
      <c r="Y249" s="204">
        <f t="shared" si="40"/>
        <v>2670</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2811</v>
      </c>
      <c r="X250" s="24">
        <f t="shared" si="41"/>
        <v>2810</v>
      </c>
      <c r="Y250" s="204">
        <f t="shared" si="40"/>
        <v>2810</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2971</v>
      </c>
      <c r="X251" s="24">
        <f t="shared" si="41"/>
        <v>2970</v>
      </c>
      <c r="Y251" s="204">
        <f t="shared" si="40"/>
        <v>2970</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3094</v>
      </c>
      <c r="X252" s="24">
        <f t="shared" si="41"/>
        <v>3095</v>
      </c>
      <c r="Y252" s="204">
        <f t="shared" si="40"/>
        <v>3095</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3183</v>
      </c>
      <c r="X253" s="24">
        <f t="shared" si="41"/>
        <v>3185</v>
      </c>
      <c r="Y253" s="204">
        <f t="shared" si="40"/>
        <v>3185</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3235</v>
      </c>
      <c r="X254" s="24">
        <f t="shared" si="41"/>
        <v>3235</v>
      </c>
      <c r="Y254" s="204">
        <f t="shared" si="40"/>
        <v>3235</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3478</v>
      </c>
      <c r="X255" s="24">
        <f t="shared" si="41"/>
        <v>3480</v>
      </c>
      <c r="Y255" s="204">
        <f t="shared" si="40"/>
        <v>3480</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3751</v>
      </c>
      <c r="X256" s="24">
        <f t="shared" si="41"/>
        <v>3750</v>
      </c>
      <c r="Y256" s="204">
        <f t="shared" si="40"/>
        <v>3750</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4021</v>
      </c>
      <c r="X257" s="24">
        <f t="shared" si="41"/>
        <v>4020</v>
      </c>
      <c r="Y257" s="204">
        <f t="shared" si="40"/>
        <v>4020</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4286</v>
      </c>
      <c r="X258" s="24">
        <f t="shared" si="41"/>
        <v>4285</v>
      </c>
      <c r="Y258" s="204">
        <f t="shared" si="40"/>
        <v>4285</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4610</v>
      </c>
      <c r="X259" s="24">
        <f t="shared" si="41"/>
        <v>4610</v>
      </c>
      <c r="Y259" s="204">
        <f t="shared" si="40"/>
        <v>4610</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4767</v>
      </c>
      <c r="X260" s="24">
        <f t="shared" si="41"/>
        <v>4765</v>
      </c>
      <c r="Y260" s="204">
        <f t="shared" si="40"/>
        <v>4765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5038</v>
      </c>
      <c r="X261" s="24">
        <f t="shared" si="41"/>
        <v>5040</v>
      </c>
      <c r="Y261" s="204">
        <f t="shared" si="40"/>
        <v>5040</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5472</v>
      </c>
      <c r="X262" s="24">
        <f t="shared" si="41"/>
        <v>5470</v>
      </c>
      <c r="Y262" s="204">
        <f t="shared" si="40"/>
        <v>5470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5940</v>
      </c>
      <c r="X263" s="24">
        <f t="shared" si="41"/>
        <v>5940</v>
      </c>
      <c r="Y263" s="204">
        <f t="shared" si="40"/>
        <v>5940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6335</v>
      </c>
      <c r="X264" s="24">
        <f t="shared" si="41"/>
        <v>6335</v>
      </c>
      <c r="Y264" s="204">
        <f t="shared" si="40"/>
        <v>6335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6716</v>
      </c>
      <c r="X265" s="24">
        <f t="shared" si="41"/>
        <v>6715</v>
      </c>
      <c r="Y265" s="204">
        <f t="shared" si="40"/>
        <v>6715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7083</v>
      </c>
      <c r="X266" s="24">
        <f t="shared" si="41"/>
        <v>7085</v>
      </c>
      <c r="Y266" s="204">
        <f t="shared" si="40"/>
        <v>7085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7368</v>
      </c>
      <c r="X267" s="24">
        <f t="shared" si="41"/>
        <v>7370</v>
      </c>
      <c r="Y267" s="204">
        <f t="shared" si="40"/>
        <v>7370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7599</v>
      </c>
      <c r="X268" s="24">
        <f t="shared" si="41"/>
        <v>7600</v>
      </c>
      <c r="Y268" s="205">
        <f t="shared" si="40"/>
        <v>7600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8049</v>
      </c>
      <c r="X269" s="24">
        <f t="shared" si="41"/>
        <v>8050</v>
      </c>
      <c r="Y269" s="205">
        <f t="shared" si="40"/>
        <v>8050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8549</v>
      </c>
      <c r="X270" s="24">
        <f t="shared" si="41"/>
        <v>8550</v>
      </c>
      <c r="Y270" s="205">
        <f t="shared" si="40"/>
        <v>8550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9014</v>
      </c>
      <c r="X271" s="24">
        <f t="shared" si="41"/>
        <v>9015</v>
      </c>
      <c r="Y271" s="205">
        <f t="shared" si="40"/>
        <v>9015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9419</v>
      </c>
      <c r="X272" s="24">
        <f t="shared" si="41"/>
        <v>9420</v>
      </c>
      <c r="Y272" s="205">
        <f t="shared" si="40"/>
        <v>9420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9782</v>
      </c>
      <c r="X273" s="24">
        <f t="shared" si="41"/>
        <v>9780</v>
      </c>
      <c r="Y273" s="205">
        <f t="shared" si="40"/>
        <v>9780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9912</v>
      </c>
      <c r="X274" s="24">
        <f t="shared" si="41"/>
        <v>9910</v>
      </c>
      <c r="Y274" s="205">
        <f>IF(X274&gt;X273,X274,X273)</f>
        <v>9910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SUM(C261,-V275,-$T$346)</f>
        <v>10093</v>
      </c>
      <c r="X275" s="24">
        <f t="shared" si="41"/>
        <v>10095</v>
      </c>
      <c r="Y275" s="205">
        <f>IF(X275&gt;X274,X275,X274)</f>
        <v>10095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10540</v>
      </c>
      <c r="X276" s="24">
        <f t="shared" si="41"/>
        <v>10540</v>
      </c>
      <c r="Y276" s="205">
        <f>IF(X276&gt;X275,X276,X275)</f>
        <v>10540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10875</v>
      </c>
      <c r="X277" s="24">
        <f t="shared" si="41"/>
        <v>10875</v>
      </c>
      <c r="Y277" s="205">
        <f>IF(X277&gt;X276,X277,X276)</f>
        <v>10875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11203</v>
      </c>
      <c r="X278" s="24">
        <f t="shared" si="41"/>
        <v>11205</v>
      </c>
      <c r="Y278" s="205">
        <f>IF(X278&gt;X277,X278,X277)</f>
        <v>11205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11541</v>
      </c>
      <c r="X279" s="24">
        <f t="shared" si="41"/>
        <v>11540</v>
      </c>
      <c r="Y279" s="205">
        <f t="shared" ref="Y279:Y341" si="54">IF(X279&gt;X278,X279,X278)</f>
        <v>11540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11805</v>
      </c>
      <c r="X280" s="24">
        <f t="shared" ref="X280:X341" si="55">MROUND(W280,5)</f>
        <v>11805</v>
      </c>
      <c r="Y280" s="205">
        <f t="shared" si="54"/>
        <v>11805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11908</v>
      </c>
      <c r="X281" s="24">
        <f t="shared" si="55"/>
        <v>11910</v>
      </c>
      <c r="Y281" s="205">
        <f t="shared" si="54"/>
        <v>11910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12112</v>
      </c>
      <c r="X282" s="24">
        <f t="shared" si="55"/>
        <v>12110</v>
      </c>
      <c r="Y282" s="205">
        <f t="shared" si="54"/>
        <v>12110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12532</v>
      </c>
      <c r="X283" s="24">
        <f t="shared" si="55"/>
        <v>12530</v>
      </c>
      <c r="Y283" s="205">
        <f t="shared" si="54"/>
        <v>12530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12879</v>
      </c>
      <c r="X284" s="24">
        <f t="shared" si="55"/>
        <v>12880</v>
      </c>
      <c r="Y284" s="205">
        <f t="shared" si="54"/>
        <v>12880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13264</v>
      </c>
      <c r="X285" s="24">
        <f t="shared" si="55"/>
        <v>13265</v>
      </c>
      <c r="Y285" s="205">
        <f t="shared" si="54"/>
        <v>13265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13721</v>
      </c>
      <c r="X286" s="24">
        <f t="shared" si="55"/>
        <v>13720</v>
      </c>
      <c r="Y286" s="205">
        <f t="shared" si="54"/>
        <v>13720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14012</v>
      </c>
      <c r="X287" s="24">
        <f t="shared" si="55"/>
        <v>14010</v>
      </c>
      <c r="Y287" s="205">
        <f t="shared" si="54"/>
        <v>14010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14102</v>
      </c>
      <c r="X288" s="24">
        <f t="shared" si="55"/>
        <v>14100</v>
      </c>
      <c r="Y288" s="205">
        <f t="shared" si="54"/>
        <v>14100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14334</v>
      </c>
      <c r="X289" s="24">
        <f t="shared" si="55"/>
        <v>14335</v>
      </c>
      <c r="Y289" s="205">
        <f t="shared" si="54"/>
        <v>14335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14750</v>
      </c>
      <c r="X290" s="24">
        <f t="shared" si="55"/>
        <v>14750</v>
      </c>
      <c r="Y290" s="205">
        <f t="shared" si="54"/>
        <v>14750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15229</v>
      </c>
      <c r="X291" s="24">
        <f t="shared" si="55"/>
        <v>15230</v>
      </c>
      <c r="Y291" s="205">
        <f t="shared" si="54"/>
        <v>15230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15518</v>
      </c>
      <c r="X292" s="24">
        <f t="shared" si="55"/>
        <v>15520</v>
      </c>
      <c r="Y292" s="205">
        <f t="shared" si="54"/>
        <v>15520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15859</v>
      </c>
      <c r="X293" s="24">
        <f t="shared" si="55"/>
        <v>15860</v>
      </c>
      <c r="Y293" s="205">
        <f t="shared" si="54"/>
        <v>15860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16118</v>
      </c>
      <c r="X294" s="24">
        <f t="shared" si="55"/>
        <v>16120</v>
      </c>
      <c r="Y294" s="205">
        <f t="shared" si="54"/>
        <v>16120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16240</v>
      </c>
      <c r="X295" s="24">
        <f t="shared" si="55"/>
        <v>16240</v>
      </c>
      <c r="Y295" s="205">
        <f t="shared" si="54"/>
        <v>16240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16538</v>
      </c>
      <c r="X296" s="24">
        <f t="shared" si="55"/>
        <v>16540</v>
      </c>
      <c r="Y296" s="205">
        <f t="shared" si="54"/>
        <v>16540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16948</v>
      </c>
      <c r="X297" s="24">
        <f t="shared" si="55"/>
        <v>16950</v>
      </c>
      <c r="Y297" s="205">
        <f t="shared" si="54"/>
        <v>16950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17314</v>
      </c>
      <c r="X298" s="24">
        <f t="shared" si="55"/>
        <v>17315</v>
      </c>
      <c r="Y298" s="205">
        <f t="shared" si="54"/>
        <v>17315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17687</v>
      </c>
      <c r="X299" s="24">
        <f t="shared" si="55"/>
        <v>17685</v>
      </c>
      <c r="Y299" s="205">
        <f t="shared" si="54"/>
        <v>17685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18064</v>
      </c>
      <c r="X300" s="24">
        <f t="shared" si="55"/>
        <v>18065</v>
      </c>
      <c r="Y300" s="205">
        <f t="shared" si="54"/>
        <v>18065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18399</v>
      </c>
      <c r="X301" s="24">
        <f t="shared" si="55"/>
        <v>18400</v>
      </c>
      <c r="Y301" s="205">
        <f t="shared" si="54"/>
        <v>18400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18524</v>
      </c>
      <c r="X302" s="24">
        <f t="shared" si="55"/>
        <v>18525</v>
      </c>
      <c r="Y302" s="205">
        <f t="shared" si="54"/>
        <v>18525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18832</v>
      </c>
      <c r="X303" s="24">
        <f t="shared" si="55"/>
        <v>18830</v>
      </c>
      <c r="Y303" s="205">
        <f t="shared" si="54"/>
        <v>18830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19289</v>
      </c>
      <c r="X304" s="24">
        <f t="shared" si="55"/>
        <v>19290</v>
      </c>
      <c r="Y304" s="205">
        <f t="shared" si="54"/>
        <v>19290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19825</v>
      </c>
      <c r="X305" s="24">
        <f t="shared" si="55"/>
        <v>19825</v>
      </c>
      <c r="Y305" s="205">
        <f t="shared" si="54"/>
        <v>19825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20314</v>
      </c>
      <c r="X306" s="24">
        <f t="shared" si="55"/>
        <v>20315</v>
      </c>
      <c r="Y306" s="205">
        <f t="shared" si="54"/>
        <v>20315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20731</v>
      </c>
      <c r="X307" s="24">
        <f t="shared" si="55"/>
        <v>20730</v>
      </c>
      <c r="Y307" s="205">
        <f t="shared" si="54"/>
        <v>20730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1"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21110</v>
      </c>
      <c r="X308" s="24">
        <f t="shared" si="55"/>
        <v>21110</v>
      </c>
      <c r="Y308" s="205">
        <f t="shared" si="54"/>
        <v>21110</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21308</v>
      </c>
      <c r="X309" s="24">
        <f t="shared" si="55"/>
        <v>21310</v>
      </c>
      <c r="Y309" s="205">
        <f t="shared" si="54"/>
        <v>21310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21604</v>
      </c>
      <c r="X310" s="24">
        <f t="shared" si="55"/>
        <v>21605</v>
      </c>
      <c r="Y310" s="205">
        <f t="shared" si="54"/>
        <v>21605</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22155</v>
      </c>
      <c r="X311" s="24">
        <f t="shared" si="55"/>
        <v>22155</v>
      </c>
      <c r="Y311" s="205">
        <f t="shared" si="54"/>
        <v>22155</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22686</v>
      </c>
      <c r="X312" s="24">
        <f t="shared" si="55"/>
        <v>22685</v>
      </c>
      <c r="Y312" s="205">
        <f t="shared" si="54"/>
        <v>22685</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23198</v>
      </c>
      <c r="X313" s="24">
        <f t="shared" si="55"/>
        <v>23200</v>
      </c>
      <c r="Y313" s="205">
        <f t="shared" si="54"/>
        <v>23200</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23665</v>
      </c>
      <c r="X314" s="24">
        <f t="shared" si="55"/>
        <v>23665</v>
      </c>
      <c r="Y314" s="205">
        <f t="shared" si="54"/>
        <v>23665</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23977</v>
      </c>
      <c r="X315" s="24">
        <f t="shared" si="55"/>
        <v>23975</v>
      </c>
      <c r="Y315" s="205">
        <f t="shared" si="54"/>
        <v>23975</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24152</v>
      </c>
      <c r="X316" s="24">
        <f t="shared" si="55"/>
        <v>24150</v>
      </c>
      <c r="Y316" s="205">
        <f t="shared" si="54"/>
        <v>24150</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24450</v>
      </c>
      <c r="X317" s="24">
        <f t="shared" si="55"/>
        <v>24450</v>
      </c>
      <c r="Y317" s="205">
        <f t="shared" si="54"/>
        <v>24450</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25039</v>
      </c>
      <c r="X318" s="24">
        <f t="shared" si="55"/>
        <v>25040</v>
      </c>
      <c r="Y318" s="205">
        <f t="shared" si="54"/>
        <v>25040</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25519</v>
      </c>
      <c r="X319" s="24">
        <f t="shared" si="55"/>
        <v>25520</v>
      </c>
      <c r="Y319" s="205">
        <f t="shared" si="54"/>
        <v>25520</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25978</v>
      </c>
      <c r="X320" s="24">
        <f t="shared" si="55"/>
        <v>25980</v>
      </c>
      <c r="Y320" s="205">
        <f t="shared" si="54"/>
        <v>25980</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26141</v>
      </c>
      <c r="X321" s="24">
        <f t="shared" si="55"/>
        <v>26140</v>
      </c>
      <c r="Y321" s="205">
        <f t="shared" si="54"/>
        <v>26140</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26343</v>
      </c>
      <c r="X322" s="24">
        <f t="shared" si="55"/>
        <v>26345</v>
      </c>
      <c r="Y322" s="205">
        <f t="shared" si="54"/>
        <v>26345</v>
      </c>
    </row>
    <row r="323" spans="1:25" ht="14.25" x14ac:dyDescent="0.2">
      <c r="A323" s="20">
        <v>44206.333333333336</v>
      </c>
      <c r="B323" s="23">
        <v>117</v>
      </c>
      <c r="C323" s="14">
        <f t="shared" si="48"/>
        <v>31168</v>
      </c>
      <c r="D323" s="216">
        <v>0</v>
      </c>
      <c r="E323" s="14">
        <f t="shared" si="48"/>
        <v>6</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26502</v>
      </c>
      <c r="X323" s="24">
        <f t="shared" si="55"/>
        <v>26500</v>
      </c>
      <c r="Y323" s="205">
        <f t="shared" si="54"/>
        <v>26500</v>
      </c>
    </row>
    <row r="324" spans="1:25" ht="14.25" x14ac:dyDescent="0.2">
      <c r="A324" s="20">
        <v>44207.333333333336</v>
      </c>
      <c r="B324" s="30">
        <v>203</v>
      </c>
      <c r="C324" s="14">
        <f t="shared" si="48"/>
        <v>31371</v>
      </c>
      <c r="D324" s="216">
        <v>0</v>
      </c>
      <c r="E324" s="14">
        <f t="shared" si="48"/>
        <v>6</v>
      </c>
      <c r="F324" s="21">
        <f t="shared" si="49"/>
        <v>212</v>
      </c>
      <c r="G324" s="21">
        <f t="shared" ref="G324:G341"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26866</v>
      </c>
      <c r="X324" s="24">
        <f t="shared" si="55"/>
        <v>26865</v>
      </c>
      <c r="Y324" s="205">
        <f t="shared" si="54"/>
        <v>26865</v>
      </c>
    </row>
    <row r="325" spans="1:25" ht="14.25" x14ac:dyDescent="0.2">
      <c r="A325" s="20">
        <v>44208.333333333336</v>
      </c>
      <c r="B325" s="30">
        <v>276</v>
      </c>
      <c r="C325" s="14">
        <f t="shared" ref="C325:C341" si="63">SUM(C324,B325)</f>
        <v>31647</v>
      </c>
      <c r="D325" s="216">
        <v>0</v>
      </c>
      <c r="E325" s="14">
        <f t="shared" ref="E325:E341" si="64">SUM(E324,D325)</f>
        <v>6</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27338</v>
      </c>
      <c r="X325" s="24">
        <f t="shared" si="55"/>
        <v>27340</v>
      </c>
      <c r="Y325" s="205">
        <f t="shared" si="54"/>
        <v>27340</v>
      </c>
    </row>
    <row r="326" spans="1:25" ht="14.25" x14ac:dyDescent="0.2">
      <c r="A326" s="20">
        <v>44209.333333333336</v>
      </c>
      <c r="B326" s="23">
        <v>183</v>
      </c>
      <c r="C326" s="14">
        <f t="shared" si="63"/>
        <v>31830</v>
      </c>
      <c r="D326" s="216">
        <v>2</v>
      </c>
      <c r="E326" s="14">
        <f t="shared" si="64"/>
        <v>8</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27739</v>
      </c>
      <c r="X326" s="24">
        <f t="shared" si="55"/>
        <v>27740</v>
      </c>
      <c r="Y326" s="205">
        <f t="shared" si="54"/>
        <v>27740</v>
      </c>
    </row>
    <row r="327" spans="1:25" ht="14.25" x14ac:dyDescent="0.2">
      <c r="A327" s="20">
        <v>44210.333333333336</v>
      </c>
      <c r="B327" s="30">
        <v>261</v>
      </c>
      <c r="C327" s="14">
        <f t="shared" si="63"/>
        <v>32091</v>
      </c>
      <c r="D327" s="217">
        <v>3</v>
      </c>
      <c r="E327" s="14">
        <f t="shared" si="64"/>
        <v>11</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28117</v>
      </c>
      <c r="X327" s="24">
        <f t="shared" si="55"/>
        <v>28115</v>
      </c>
      <c r="Y327" s="205">
        <f t="shared" si="54"/>
        <v>28115</v>
      </c>
    </row>
    <row r="328" spans="1:25" ht="14.25" x14ac:dyDescent="0.2">
      <c r="A328" s="20">
        <v>44211.333333333336</v>
      </c>
      <c r="B328" s="23">
        <v>157</v>
      </c>
      <c r="C328" s="14">
        <f t="shared" si="63"/>
        <v>32248</v>
      </c>
      <c r="D328" s="217">
        <v>4</v>
      </c>
      <c r="E328" s="14">
        <f t="shared" si="64"/>
        <v>15</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548</v>
      </c>
      <c r="V328" s="23">
        <f>SUM(K328:M328)</f>
        <v>112</v>
      </c>
      <c r="W328" s="24">
        <f t="shared" si="53"/>
        <v>28245</v>
      </c>
      <c r="X328" s="24">
        <f t="shared" si="55"/>
        <v>28245</v>
      </c>
      <c r="Y328" s="205">
        <f t="shared" si="54"/>
        <v>28245</v>
      </c>
    </row>
    <row r="329" spans="1:25" ht="14.25" x14ac:dyDescent="0.2">
      <c r="A329" s="20">
        <v>44212.333333333336</v>
      </c>
      <c r="B329" s="23">
        <v>159</v>
      </c>
      <c r="C329" s="14">
        <f t="shared" si="63"/>
        <v>32407</v>
      </c>
      <c r="D329" s="216">
        <v>1</v>
      </c>
      <c r="E329" s="14">
        <f t="shared" si="64"/>
        <v>16</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553</v>
      </c>
      <c r="V329" s="23">
        <v>112</v>
      </c>
      <c r="W329" s="24">
        <f t="shared" si="53"/>
        <v>28496</v>
      </c>
      <c r="X329" s="24">
        <f t="shared" si="55"/>
        <v>28495</v>
      </c>
      <c r="Y329" s="205">
        <f t="shared" si="54"/>
        <v>28495</v>
      </c>
    </row>
    <row r="330" spans="1:25" ht="14.25" x14ac:dyDescent="0.2">
      <c r="A330" s="20">
        <v>44213.333333333336</v>
      </c>
      <c r="B330" s="30">
        <v>71</v>
      </c>
      <c r="C330" s="14">
        <f t="shared" si="63"/>
        <v>32478</v>
      </c>
      <c r="D330" s="216">
        <v>0</v>
      </c>
      <c r="E330" s="14">
        <f t="shared" si="64"/>
        <v>16</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1" si="67">SUM(U329,T330)</f>
        <v>555</v>
      </c>
      <c r="V330" s="23">
        <v>112</v>
      </c>
      <c r="W330" s="24">
        <f t="shared" si="53"/>
        <v>28618</v>
      </c>
      <c r="X330" s="24">
        <f t="shared" si="55"/>
        <v>28620</v>
      </c>
      <c r="Y330" s="205">
        <f t="shared" si="54"/>
        <v>28620</v>
      </c>
    </row>
    <row r="331" spans="1:25" ht="14.25" x14ac:dyDescent="0.2">
      <c r="A331" s="20">
        <v>44214.333333333336</v>
      </c>
      <c r="B331" s="30">
        <v>173</v>
      </c>
      <c r="C331" s="14">
        <f t="shared" si="63"/>
        <v>32651</v>
      </c>
      <c r="D331" s="216">
        <v>0</v>
      </c>
      <c r="E331" s="14">
        <f t="shared" si="64"/>
        <v>16</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558</v>
      </c>
      <c r="V331" s="23">
        <f>SUM(K331:M331)</f>
        <v>113</v>
      </c>
      <c r="W331" s="24">
        <f t="shared" si="53"/>
        <v>28924</v>
      </c>
      <c r="X331" s="24">
        <f t="shared" si="55"/>
        <v>28925</v>
      </c>
      <c r="Y331" s="205">
        <f t="shared" si="54"/>
        <v>28925</v>
      </c>
    </row>
    <row r="332" spans="1:25" ht="14.25" x14ac:dyDescent="0.2">
      <c r="A332" s="20">
        <v>44215.333333333336</v>
      </c>
      <c r="B332" s="23">
        <v>222</v>
      </c>
      <c r="C332" s="14">
        <f t="shared" si="63"/>
        <v>32873</v>
      </c>
      <c r="D332" s="217">
        <v>3</v>
      </c>
      <c r="E332" s="14">
        <f t="shared" si="64"/>
        <v>19</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562</v>
      </c>
      <c r="V332" s="23">
        <f>SUM(K332:M332)</f>
        <v>125</v>
      </c>
      <c r="W332" s="24">
        <f t="shared" si="53"/>
        <v>29313</v>
      </c>
      <c r="X332" s="24">
        <f t="shared" si="55"/>
        <v>29315</v>
      </c>
      <c r="Y332" s="205">
        <f t="shared" si="54"/>
        <v>29315</v>
      </c>
    </row>
    <row r="333" spans="1:25" ht="14.25" x14ac:dyDescent="0.2">
      <c r="A333" s="20">
        <v>44216.333333333336</v>
      </c>
      <c r="B333" s="30">
        <v>197</v>
      </c>
      <c r="C333" s="14">
        <f t="shared" si="63"/>
        <v>33070</v>
      </c>
      <c r="D333" s="216">
        <v>1</v>
      </c>
      <c r="E333" s="14">
        <f t="shared" si="64"/>
        <v>20</v>
      </c>
      <c r="F333" s="21">
        <f t="shared" si="65"/>
        <v>172</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566</v>
      </c>
      <c r="V333" s="23">
        <f>SUM(K333:M333)</f>
        <v>107</v>
      </c>
      <c r="W333" s="24">
        <f t="shared" si="53"/>
        <v>29669</v>
      </c>
      <c r="X333" s="24">
        <f t="shared" si="55"/>
        <v>29670</v>
      </c>
      <c r="Y333" s="205">
        <f t="shared" si="54"/>
        <v>29670</v>
      </c>
    </row>
    <row r="334" spans="1:25" ht="14.25" x14ac:dyDescent="0.2">
      <c r="A334" s="20">
        <v>44217.333333333336</v>
      </c>
      <c r="B334" s="30">
        <v>204</v>
      </c>
      <c r="C334" s="14">
        <f t="shared" si="63"/>
        <v>33274</v>
      </c>
      <c r="D334" s="23">
        <v>1</v>
      </c>
      <c r="E334" s="14">
        <f t="shared" si="64"/>
        <v>21</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571</v>
      </c>
      <c r="V334" s="23">
        <f>SUM(K334:M334)</f>
        <v>107</v>
      </c>
      <c r="W334" s="24">
        <f t="shared" si="53"/>
        <v>29912</v>
      </c>
      <c r="X334" s="24">
        <f t="shared" si="55"/>
        <v>29910</v>
      </c>
      <c r="Y334" s="205">
        <f t="shared" si="54"/>
        <v>29910</v>
      </c>
    </row>
    <row r="335" spans="1:25" ht="14.25" x14ac:dyDescent="0.2">
      <c r="A335" s="20">
        <v>44218.333333333336</v>
      </c>
      <c r="B335" s="23">
        <v>177</v>
      </c>
      <c r="C335" s="14">
        <f t="shared" si="63"/>
        <v>33451</v>
      </c>
      <c r="D335" s="23">
        <v>5</v>
      </c>
      <c r="E335" s="14">
        <f t="shared" si="64"/>
        <v>26</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3</v>
      </c>
      <c r="U335" s="13">
        <f t="shared" si="67"/>
        <v>574</v>
      </c>
      <c r="V335" s="23">
        <f>SUM(K335:M335)</f>
        <v>106</v>
      </c>
      <c r="W335" s="24">
        <f t="shared" si="53"/>
        <v>30153</v>
      </c>
      <c r="X335" s="24">
        <f t="shared" si="55"/>
        <v>30155</v>
      </c>
      <c r="Y335" s="205">
        <f t="shared" si="54"/>
        <v>30155</v>
      </c>
    </row>
    <row r="336" spans="1:25" ht="14.25" x14ac:dyDescent="0.2">
      <c r="A336" s="20">
        <v>44219.333333333336</v>
      </c>
      <c r="B336" s="30">
        <v>160</v>
      </c>
      <c r="C336" s="14">
        <f t="shared" si="63"/>
        <v>33611</v>
      </c>
      <c r="D336" s="30">
        <v>7</v>
      </c>
      <c r="E336" s="14">
        <f t="shared" si="64"/>
        <v>33</v>
      </c>
      <c r="F336" s="21">
        <f>AVERAGE(B333:B339)</f>
        <v>155.28571428571428</v>
      </c>
      <c r="G336" s="21">
        <f t="shared" si="62"/>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7"/>
        <v>579</v>
      </c>
      <c r="V336" s="23">
        <v>106</v>
      </c>
      <c r="W336" s="24">
        <f t="shared" si="53"/>
        <v>30357</v>
      </c>
      <c r="X336" s="24">
        <f t="shared" si="55"/>
        <v>30355</v>
      </c>
      <c r="Y336" s="205">
        <f t="shared" si="54"/>
        <v>30355</v>
      </c>
    </row>
    <row r="337" spans="1:25" ht="14.25" x14ac:dyDescent="0.2">
      <c r="A337" s="20">
        <v>44220.333333333336</v>
      </c>
      <c r="B337" s="30">
        <v>41</v>
      </c>
      <c r="C337" s="14">
        <f t="shared" si="63"/>
        <v>33652</v>
      </c>
      <c r="D337" s="30">
        <v>5</v>
      </c>
      <c r="E337" s="14">
        <f t="shared" si="64"/>
        <v>38</v>
      </c>
      <c r="F337" s="21">
        <f>AVERAGE(B334:B340)</f>
        <v>147.14285714285714</v>
      </c>
      <c r="G337" s="21">
        <f t="shared" si="62"/>
        <v>6.0294117647058822</v>
      </c>
      <c r="H337" s="21">
        <f t="shared" ref="H337:H341" si="69">(G331+G332+G333+G334+G335+G336+G337)/7</f>
        <v>24.663865546218489</v>
      </c>
      <c r="I337" s="21">
        <f t="shared" si="58"/>
        <v>172.64705882352942</v>
      </c>
      <c r="J337" s="21">
        <f t="shared" ref="J337:J341" si="70">SUM(G324:G337)</f>
        <v>365.29411764705878</v>
      </c>
      <c r="K337" s="22"/>
      <c r="L337" s="22"/>
      <c r="M337" s="22"/>
      <c r="N337" s="22"/>
      <c r="O337" s="125"/>
      <c r="P337" s="125"/>
      <c r="Q337" s="125"/>
      <c r="R337" s="22"/>
      <c r="S337" s="22"/>
      <c r="T337" s="23">
        <v>0</v>
      </c>
      <c r="U337" s="13">
        <f t="shared" si="67"/>
        <v>579</v>
      </c>
      <c r="V337" s="13">
        <v>106</v>
      </c>
      <c r="W337" s="14">
        <f t="shared" ref="W337:W341" si="71">SUM(W336,V337)</f>
        <v>30463</v>
      </c>
      <c r="X337" s="24">
        <f t="shared" si="55"/>
        <v>30465</v>
      </c>
      <c r="Y337" s="205">
        <f t="shared" si="54"/>
        <v>30465</v>
      </c>
    </row>
    <row r="338" spans="1:25" ht="14.25" x14ac:dyDescent="0.2">
      <c r="A338" s="20">
        <v>44221.333333333336</v>
      </c>
      <c r="B338" s="30">
        <v>130</v>
      </c>
      <c r="C338" s="14">
        <f t="shared" si="63"/>
        <v>33782</v>
      </c>
      <c r="D338" s="30">
        <v>2</v>
      </c>
      <c r="E338" s="14">
        <f t="shared" si="64"/>
        <v>40</v>
      </c>
      <c r="F338" s="21">
        <f>AVERAGE(B335:B341)</f>
        <v>139.57142857142858</v>
      </c>
      <c r="G338" s="21">
        <f t="shared" si="62"/>
        <v>19.117647058823529</v>
      </c>
      <c r="H338" s="21">
        <f t="shared" si="69"/>
        <v>23.760504201680675</v>
      </c>
      <c r="I338" s="21">
        <f t="shared" si="58"/>
        <v>166.32352941176472</v>
      </c>
      <c r="J338" s="21">
        <f t="shared" si="70"/>
        <v>354.55882352941171</v>
      </c>
      <c r="K338" s="22">
        <v>95</v>
      </c>
      <c r="L338" s="22">
        <v>15</v>
      </c>
      <c r="M338" s="22">
        <v>5</v>
      </c>
      <c r="N338" s="22">
        <f>SUM(M338+L338)</f>
        <v>20</v>
      </c>
      <c r="O338" s="125">
        <v>36</v>
      </c>
      <c r="P338" s="125">
        <v>11</v>
      </c>
      <c r="Q338" s="125">
        <v>12</v>
      </c>
      <c r="R338" s="22">
        <v>8</v>
      </c>
      <c r="S338" s="22"/>
      <c r="T338" s="30">
        <v>3</v>
      </c>
      <c r="U338" s="13">
        <f t="shared" si="67"/>
        <v>582</v>
      </c>
      <c r="V338" s="23">
        <f>SUM(K338:M338)</f>
        <v>115</v>
      </c>
      <c r="W338" s="14">
        <f t="shared" si="71"/>
        <v>30578</v>
      </c>
      <c r="X338" s="24">
        <f t="shared" si="55"/>
        <v>30580</v>
      </c>
      <c r="Y338" s="205">
        <f t="shared" si="54"/>
        <v>30580</v>
      </c>
    </row>
    <row r="339" spans="1:25" ht="14.25" x14ac:dyDescent="0.2">
      <c r="A339" s="20">
        <v>44222.333333333336</v>
      </c>
      <c r="B339" s="30">
        <v>178</v>
      </c>
      <c r="C339" s="14">
        <f t="shared" si="63"/>
        <v>33960</v>
      </c>
      <c r="D339" s="30">
        <v>8</v>
      </c>
      <c r="E339" s="14">
        <f t="shared" si="64"/>
        <v>48</v>
      </c>
      <c r="F339" s="21"/>
      <c r="G339" s="21">
        <f t="shared" si="62"/>
        <v>26.176470588235293</v>
      </c>
      <c r="H339" s="21">
        <f t="shared" si="69"/>
        <v>22.836134453781515</v>
      </c>
      <c r="I339" s="21">
        <f t="shared" si="58"/>
        <v>159.85294117647061</v>
      </c>
      <c r="J339" s="21">
        <f t="shared" si="70"/>
        <v>340.14705882352945</v>
      </c>
      <c r="K339" s="22">
        <v>92</v>
      </c>
      <c r="L339" s="22">
        <v>12</v>
      </c>
      <c r="M339" s="22">
        <v>5</v>
      </c>
      <c r="N339" s="22">
        <f>SUM(M339+L339)</f>
        <v>17</v>
      </c>
      <c r="O339" s="125">
        <v>39</v>
      </c>
      <c r="P339" s="125">
        <v>11</v>
      </c>
      <c r="Q339" s="125">
        <v>11</v>
      </c>
      <c r="R339" s="22">
        <v>9</v>
      </c>
      <c r="S339" s="22"/>
      <c r="T339" s="30">
        <v>5</v>
      </c>
      <c r="U339" s="13">
        <f t="shared" si="67"/>
        <v>587</v>
      </c>
      <c r="V339" s="23">
        <f>SUM(K339:M339)</f>
        <v>109</v>
      </c>
      <c r="W339" s="14">
        <f t="shared" si="71"/>
        <v>30687</v>
      </c>
      <c r="X339" s="24">
        <f t="shared" si="55"/>
        <v>30685</v>
      </c>
      <c r="Y339" s="205">
        <f t="shared" si="54"/>
        <v>30685</v>
      </c>
    </row>
    <row r="340" spans="1:25" ht="14.25" x14ac:dyDescent="0.2">
      <c r="A340" s="20">
        <v>44223.333333333336</v>
      </c>
      <c r="B340" s="23">
        <v>140</v>
      </c>
      <c r="C340" s="14">
        <f t="shared" si="63"/>
        <v>34100</v>
      </c>
      <c r="D340" s="30">
        <v>8</v>
      </c>
      <c r="E340" s="14">
        <f t="shared" si="64"/>
        <v>56</v>
      </c>
      <c r="F340" s="21"/>
      <c r="G340" s="21">
        <f t="shared" si="62"/>
        <v>20.588235294117649</v>
      </c>
      <c r="H340" s="21">
        <f t="shared" si="69"/>
        <v>21.638655462184879</v>
      </c>
      <c r="I340" s="21">
        <f t="shared" si="58"/>
        <v>151.47058823529414</v>
      </c>
      <c r="J340" s="21">
        <f t="shared" si="70"/>
        <v>333.82352941176464</v>
      </c>
      <c r="K340" s="22">
        <v>72</v>
      </c>
      <c r="L340" s="22">
        <v>13</v>
      </c>
      <c r="M340" s="22">
        <v>3</v>
      </c>
      <c r="N340" s="22">
        <f>SUM(M340+L340)</f>
        <v>16</v>
      </c>
      <c r="O340" s="125">
        <v>37</v>
      </c>
      <c r="P340" s="125">
        <v>13</v>
      </c>
      <c r="Q340" s="125">
        <v>13</v>
      </c>
      <c r="R340" s="22">
        <v>16</v>
      </c>
      <c r="S340" s="22"/>
      <c r="T340" s="23">
        <v>0</v>
      </c>
      <c r="U340" s="13">
        <f t="shared" si="67"/>
        <v>587</v>
      </c>
      <c r="V340" s="23">
        <f>SUM(K340:M340)</f>
        <v>88</v>
      </c>
      <c r="W340" s="14">
        <f t="shared" si="71"/>
        <v>30775</v>
      </c>
      <c r="X340" s="24">
        <f t="shared" si="55"/>
        <v>30775</v>
      </c>
      <c r="Y340" s="205">
        <f t="shared" si="54"/>
        <v>30775</v>
      </c>
    </row>
    <row r="341" spans="1:25" ht="14.25" x14ac:dyDescent="0.2">
      <c r="A341" s="20">
        <v>44224.333333333336</v>
      </c>
      <c r="B341" s="23">
        <v>151</v>
      </c>
      <c r="C341" s="14">
        <f t="shared" si="63"/>
        <v>34251</v>
      </c>
      <c r="D341" s="23">
        <v>4</v>
      </c>
      <c r="E341" s="14">
        <f t="shared" si="64"/>
        <v>60</v>
      </c>
      <c r="F341" s="21"/>
      <c r="G341" s="21">
        <f t="shared" si="62"/>
        <v>22.205882352941178</v>
      </c>
      <c r="H341" s="21">
        <f t="shared" si="69"/>
        <v>20.525210084033613</v>
      </c>
      <c r="I341" s="21">
        <f t="shared" si="58"/>
        <v>143.6764705882353</v>
      </c>
      <c r="J341" s="21">
        <f t="shared" si="70"/>
        <v>317.64705882352939</v>
      </c>
      <c r="K341" s="22">
        <v>72</v>
      </c>
      <c r="L341" s="22">
        <v>13</v>
      </c>
      <c r="M341" s="22">
        <v>4</v>
      </c>
      <c r="N341" s="22">
        <v>17</v>
      </c>
      <c r="O341" s="125">
        <v>35</v>
      </c>
      <c r="P341" s="125">
        <v>14</v>
      </c>
      <c r="Q341" s="125">
        <v>15</v>
      </c>
      <c r="R341" s="22">
        <v>14</v>
      </c>
      <c r="S341" s="22"/>
      <c r="T341" s="23">
        <v>1</v>
      </c>
      <c r="U341" s="13">
        <f t="shared" si="67"/>
        <v>588</v>
      </c>
      <c r="V341" s="23">
        <f>SUM(K341:M341)</f>
        <v>89</v>
      </c>
      <c r="W341" s="14">
        <f t="shared" si="71"/>
        <v>30864</v>
      </c>
      <c r="X341" s="24">
        <f t="shared" si="55"/>
        <v>30865</v>
      </c>
      <c r="Y341" s="205">
        <f t="shared" si="54"/>
        <v>30865</v>
      </c>
    </row>
    <row r="342" spans="1:25" ht="14.25" x14ac:dyDescent="0.2">
      <c r="A342" s="20">
        <v>44225.333333333336</v>
      </c>
      <c r="B342" s="23"/>
      <c r="C342" s="14"/>
      <c r="D342" s="23"/>
      <c r="E342" s="14"/>
      <c r="F342" s="21"/>
      <c r="G342" s="21"/>
      <c r="H342" s="21"/>
      <c r="I342" s="21"/>
      <c r="J342" s="21"/>
      <c r="K342" s="22"/>
      <c r="L342" s="22"/>
      <c r="M342" s="22"/>
      <c r="N342" s="22"/>
      <c r="O342" s="125"/>
      <c r="P342" s="125"/>
      <c r="Q342" s="125"/>
      <c r="R342" s="22"/>
      <c r="S342" s="22"/>
      <c r="T342" s="23"/>
      <c r="U342" s="13"/>
      <c r="V342" s="23"/>
      <c r="W342" s="24"/>
      <c r="X342" s="24"/>
      <c r="Y342" s="205"/>
    </row>
    <row r="343" spans="1:25" ht="14.25" x14ac:dyDescent="0.2">
      <c r="A343" s="20">
        <v>44226.333333333336</v>
      </c>
      <c r="B343" s="23"/>
      <c r="C343" s="14"/>
      <c r="D343" s="23"/>
      <c r="E343" s="14"/>
      <c r="F343" s="21"/>
      <c r="G343" s="21"/>
      <c r="H343" s="21"/>
      <c r="I343" s="21"/>
      <c r="J343" s="21"/>
      <c r="K343" s="22"/>
      <c r="L343" s="22"/>
      <c r="M343" s="22"/>
      <c r="N343" s="22"/>
      <c r="O343" s="125"/>
      <c r="P343" s="125"/>
      <c r="Q343" s="125"/>
      <c r="R343" s="22"/>
      <c r="S343" s="22"/>
      <c r="T343" s="23"/>
      <c r="U343" s="13"/>
      <c r="V343" s="23"/>
      <c r="W343" s="24"/>
      <c r="X343" s="24"/>
      <c r="Y343" s="205"/>
    </row>
    <row r="344" spans="1:25" ht="14.25" x14ac:dyDescent="0.2">
      <c r="A344" s="20">
        <v>44227.333333333336</v>
      </c>
      <c r="B344" s="23"/>
      <c r="C344" s="14"/>
      <c r="D344" s="23"/>
      <c r="E344" s="14"/>
      <c r="F344" s="21"/>
      <c r="G344" s="21"/>
      <c r="H344" s="21"/>
      <c r="I344" s="21"/>
      <c r="J344" s="21"/>
      <c r="K344" s="22"/>
      <c r="L344" s="22"/>
      <c r="M344" s="22"/>
      <c r="N344" s="22"/>
      <c r="O344" s="125"/>
      <c r="P344" s="125"/>
      <c r="Q344" s="125"/>
      <c r="R344" s="22"/>
      <c r="S344" s="22"/>
      <c r="T344" s="23"/>
      <c r="U344" s="13"/>
      <c r="V344" s="23"/>
      <c r="W344" s="24"/>
      <c r="X344" s="24"/>
      <c r="Y344" s="205"/>
    </row>
    <row r="345" spans="1:25" ht="14.25" x14ac:dyDescent="0.2">
      <c r="A345" s="34"/>
      <c r="B345" s="23"/>
      <c r="C345" s="23"/>
      <c r="D345" s="21"/>
      <c r="E345" s="21"/>
      <c r="F345" s="21"/>
      <c r="G345" s="21"/>
      <c r="H345" s="21"/>
      <c r="I345" s="21"/>
      <c r="J345" s="21"/>
      <c r="K345" s="22"/>
      <c r="L345" s="22"/>
      <c r="M345" s="22"/>
      <c r="N345" s="22"/>
      <c r="O345" s="125"/>
      <c r="P345" s="125"/>
      <c r="Q345" s="125"/>
      <c r="R345" s="22"/>
      <c r="S345" s="22"/>
      <c r="T345" s="24"/>
      <c r="U345" s="24"/>
      <c r="V345" s="23"/>
      <c r="W345" s="14"/>
      <c r="X345" s="24"/>
      <c r="Y345" s="203"/>
    </row>
    <row r="346" spans="1:25" s="38" customFormat="1" ht="15" thickBot="1" x14ac:dyDescent="0.25">
      <c r="A346" s="35" t="s">
        <v>87</v>
      </c>
      <c r="B346" s="36">
        <f>SUM(C112,B113:B345)</f>
        <v>34251</v>
      </c>
      <c r="C346" s="36"/>
      <c r="D346" s="182">
        <f>SUM(D309:D345)</f>
        <v>60</v>
      </c>
      <c r="E346" s="182"/>
      <c r="F346" s="37"/>
      <c r="G346" s="37"/>
      <c r="H346" s="37"/>
      <c r="I346" s="37"/>
      <c r="J346" s="37"/>
      <c r="K346" s="37"/>
      <c r="L346" s="37"/>
      <c r="M346" s="37"/>
      <c r="N346" s="37"/>
      <c r="O346" s="126"/>
      <c r="P346" s="126"/>
      <c r="Q346" s="126"/>
      <c r="R346" s="37"/>
      <c r="S346" s="37"/>
      <c r="T346" s="36">
        <f>SUM(U112,T113:T345)</f>
        <v>588</v>
      </c>
      <c r="U346" s="36"/>
      <c r="V346" s="36"/>
      <c r="W346" s="36"/>
      <c r="X346" s="36"/>
      <c r="Y346" s="206"/>
    </row>
    <row r="347" spans="1:25" ht="12.75" thickTop="1" x14ac:dyDescent="0.2">
      <c r="B347" s="39"/>
      <c r="K347" s="32"/>
      <c r="L347" s="32"/>
      <c r="M347" s="32"/>
      <c r="N347" s="32"/>
      <c r="O347" s="32"/>
      <c r="P347" s="32"/>
      <c r="Q347" s="32"/>
      <c r="R347" s="32"/>
      <c r="S347" s="32"/>
      <c r="T347" s="39"/>
      <c r="U347" s="39"/>
      <c r="V347" s="39"/>
    </row>
    <row r="348" spans="1:25" x14ac:dyDescent="0.2">
      <c r="B348" s="39"/>
      <c r="K348" s="32"/>
      <c r="L348" s="32"/>
      <c r="M348" s="32"/>
      <c r="N348" s="32"/>
      <c r="O348" s="32"/>
      <c r="P348" s="32"/>
      <c r="Q348" s="32"/>
      <c r="R348" s="32"/>
      <c r="S348" s="32"/>
      <c r="T348" s="39"/>
      <c r="U348" s="39"/>
      <c r="V348" s="39"/>
    </row>
    <row r="349" spans="1:25" x14ac:dyDescent="0.2">
      <c r="B349" s="39"/>
      <c r="K349" s="32"/>
      <c r="L349" s="32"/>
      <c r="M349" s="32"/>
      <c r="N349" s="32"/>
      <c r="O349" s="32"/>
      <c r="P349" s="32"/>
      <c r="Q349" s="32"/>
      <c r="R349" s="32"/>
      <c r="S349" s="32"/>
      <c r="T349" s="39"/>
      <c r="U349" s="39"/>
      <c r="V349" s="39"/>
    </row>
    <row r="350" spans="1:25" x14ac:dyDescent="0.2">
      <c r="B350" s="39"/>
      <c r="K350" s="32"/>
      <c r="L350" s="32"/>
      <c r="M350" s="32"/>
      <c r="N350" s="32"/>
      <c r="O350" s="32"/>
      <c r="P350" s="32"/>
      <c r="Q350" s="32"/>
      <c r="R350" s="32"/>
      <c r="S350" s="32"/>
      <c r="T350" s="39"/>
      <c r="U350" s="39"/>
      <c r="V350" s="39"/>
    </row>
    <row r="351" spans="1:25" x14ac:dyDescent="0.2">
      <c r="B351" s="39"/>
      <c r="K351" s="32"/>
      <c r="L351" s="32"/>
      <c r="M351" s="32"/>
      <c r="N351" s="32"/>
      <c r="O351" s="32"/>
      <c r="P351" s="32"/>
      <c r="Q351" s="32"/>
      <c r="R351" s="32"/>
      <c r="S351" s="32"/>
      <c r="T351" s="39"/>
      <c r="U351" s="39"/>
      <c r="V351" s="39"/>
    </row>
    <row r="352" spans="1:25" x14ac:dyDescent="0.2">
      <c r="B352" s="39"/>
      <c r="K352" s="32"/>
      <c r="L352" s="32"/>
      <c r="M352" s="32"/>
      <c r="N352" s="32"/>
      <c r="O352" s="32"/>
      <c r="P352" s="32"/>
      <c r="Q352" s="32"/>
      <c r="R352" s="32"/>
      <c r="S352" s="32"/>
      <c r="T352" s="39"/>
      <c r="U352" s="39"/>
      <c r="V352" s="39"/>
    </row>
    <row r="353" spans="2:22" x14ac:dyDescent="0.2">
      <c r="B353" s="39"/>
      <c r="K353" s="32"/>
      <c r="L353" s="32"/>
      <c r="M353" s="32"/>
      <c r="N353" s="32"/>
      <c r="O353" s="32"/>
      <c r="P353" s="32"/>
      <c r="Q353" s="32"/>
      <c r="R353" s="32"/>
      <c r="S353" s="32"/>
      <c r="T353" s="39"/>
      <c r="U353" s="39"/>
      <c r="V353" s="39"/>
    </row>
    <row r="354" spans="2:22" x14ac:dyDescent="0.2">
      <c r="B354" s="39"/>
      <c r="K354" s="32"/>
      <c r="L354" s="32"/>
      <c r="M354" s="32"/>
      <c r="N354" s="32"/>
      <c r="O354" s="32"/>
      <c r="P354" s="32"/>
      <c r="Q354" s="32"/>
      <c r="R354" s="32"/>
      <c r="S354" s="32"/>
      <c r="T354" s="39"/>
      <c r="U354" s="39"/>
      <c r="V354" s="39"/>
    </row>
    <row r="355" spans="2:22" x14ac:dyDescent="0.2">
      <c r="B355" s="39"/>
      <c r="K355" s="32"/>
      <c r="L355" s="32"/>
      <c r="M355" s="32"/>
      <c r="N355" s="32"/>
      <c r="O355" s="32"/>
      <c r="P355" s="32"/>
      <c r="Q355" s="32"/>
      <c r="R355" s="32"/>
      <c r="S355" s="32"/>
      <c r="T355" s="39"/>
      <c r="U355" s="39"/>
      <c r="V355" s="39"/>
    </row>
    <row r="356" spans="2:22" x14ac:dyDescent="0.2">
      <c r="B356" s="39"/>
      <c r="K356" s="32"/>
      <c r="L356" s="32"/>
      <c r="M356" s="32"/>
      <c r="N356" s="32"/>
      <c r="O356" s="32"/>
      <c r="P356" s="32"/>
      <c r="Q356" s="32"/>
      <c r="R356" s="32"/>
      <c r="S356" s="32"/>
      <c r="T356" s="39"/>
      <c r="U356" s="39"/>
      <c r="V356" s="39"/>
    </row>
    <row r="357" spans="2:22" x14ac:dyDescent="0.2">
      <c r="B357" s="39"/>
      <c r="K357" s="32"/>
      <c r="L357" s="32"/>
      <c r="M357" s="32"/>
      <c r="N357" s="32"/>
      <c r="O357" s="32"/>
      <c r="P357" s="32"/>
      <c r="Q357" s="32"/>
      <c r="R357" s="32"/>
      <c r="S357" s="32"/>
      <c r="T357" s="39"/>
      <c r="U357" s="39"/>
      <c r="V357" s="39"/>
    </row>
    <row r="358" spans="2:22" x14ac:dyDescent="0.2">
      <c r="B358" s="39"/>
      <c r="K358" s="32"/>
      <c r="L358" s="32"/>
      <c r="M358" s="32"/>
      <c r="N358" s="32"/>
      <c r="O358" s="32"/>
      <c r="P358" s="32"/>
      <c r="Q358" s="32"/>
      <c r="R358" s="32"/>
      <c r="S358" s="32"/>
      <c r="T358" s="39"/>
      <c r="U358" s="39"/>
      <c r="V358" s="39"/>
    </row>
    <row r="359" spans="2:22" x14ac:dyDescent="0.2">
      <c r="B359" s="39"/>
      <c r="K359" s="32"/>
      <c r="L359" s="32"/>
      <c r="M359" s="32"/>
      <c r="N359" s="32"/>
      <c r="O359" s="32"/>
      <c r="P359" s="32"/>
      <c r="Q359" s="32"/>
      <c r="R359" s="32"/>
      <c r="S359" s="32"/>
      <c r="T359" s="39"/>
      <c r="U359" s="39"/>
      <c r="V359" s="39"/>
    </row>
    <row r="360" spans="2:22" x14ac:dyDescent="0.2">
      <c r="B360" s="39"/>
      <c r="K360" s="32"/>
      <c r="L360" s="32"/>
      <c r="M360" s="32"/>
      <c r="N360" s="32"/>
      <c r="O360" s="32"/>
      <c r="P360" s="32"/>
      <c r="Q360" s="32"/>
      <c r="R360" s="32"/>
      <c r="S360" s="32"/>
      <c r="T360" s="39"/>
      <c r="U360" s="39"/>
      <c r="V360" s="39"/>
    </row>
    <row r="361" spans="2:22" x14ac:dyDescent="0.2">
      <c r="B361" s="39"/>
      <c r="K361" s="32"/>
      <c r="L361" s="32"/>
      <c r="M361" s="32"/>
      <c r="N361" s="32"/>
      <c r="O361" s="32"/>
      <c r="P361" s="32"/>
      <c r="Q361" s="32"/>
      <c r="R361" s="32"/>
      <c r="S361" s="32"/>
      <c r="T361" s="39"/>
      <c r="U361" s="39"/>
      <c r="V361" s="39"/>
    </row>
    <row r="362" spans="2:22" x14ac:dyDescent="0.2">
      <c r="B362" s="39"/>
      <c r="K362" s="32"/>
      <c r="L362" s="32"/>
      <c r="M362" s="32"/>
      <c r="N362" s="32"/>
      <c r="O362" s="32"/>
      <c r="P362" s="32"/>
      <c r="Q362" s="32"/>
      <c r="R362" s="32"/>
      <c r="S362" s="32"/>
      <c r="T362" s="39"/>
      <c r="U362" s="39"/>
      <c r="V362" s="39"/>
    </row>
    <row r="363" spans="2:22" x14ac:dyDescent="0.2">
      <c r="B363" s="39"/>
      <c r="K363" s="32"/>
      <c r="L363" s="32"/>
      <c r="M363" s="32"/>
      <c r="N363" s="32"/>
      <c r="O363" s="32"/>
      <c r="P363" s="32"/>
      <c r="Q363" s="32"/>
      <c r="R363" s="32"/>
      <c r="S363" s="32"/>
      <c r="T363" s="39"/>
      <c r="U363" s="39"/>
      <c r="V363" s="39"/>
    </row>
    <row r="364" spans="2:22" x14ac:dyDescent="0.2">
      <c r="B364" s="39"/>
      <c r="K364" s="32"/>
      <c r="L364" s="32"/>
      <c r="M364" s="32"/>
      <c r="N364" s="32"/>
      <c r="O364" s="32"/>
      <c r="P364" s="32"/>
      <c r="Q364" s="32"/>
      <c r="R364" s="32"/>
      <c r="S364" s="32"/>
      <c r="T364" s="39"/>
      <c r="U364" s="39"/>
      <c r="V364" s="39"/>
    </row>
    <row r="365" spans="2:22" x14ac:dyDescent="0.2">
      <c r="B365" s="39"/>
      <c r="K365" s="32"/>
      <c r="L365" s="32"/>
      <c r="M365" s="32"/>
      <c r="N365" s="32"/>
      <c r="O365" s="32"/>
      <c r="P365" s="32"/>
      <c r="Q365" s="32"/>
      <c r="R365" s="32"/>
      <c r="S365" s="32"/>
      <c r="T365" s="39"/>
      <c r="U365" s="39"/>
      <c r="V365" s="39"/>
    </row>
    <row r="366" spans="2:22" x14ac:dyDescent="0.2">
      <c r="B366" s="39"/>
      <c r="K366" s="32"/>
      <c r="L366" s="32"/>
      <c r="M366" s="32"/>
      <c r="N366" s="32"/>
      <c r="O366" s="32"/>
      <c r="P366" s="32"/>
      <c r="Q366" s="32"/>
      <c r="R366" s="32"/>
      <c r="S366" s="32"/>
      <c r="T366" s="39"/>
      <c r="U366" s="39"/>
      <c r="V366" s="39"/>
    </row>
    <row r="367" spans="2:22" x14ac:dyDescent="0.2">
      <c r="B367" s="39"/>
      <c r="K367" s="32"/>
      <c r="L367" s="32"/>
      <c r="M367" s="32"/>
      <c r="N367" s="32"/>
      <c r="O367" s="32"/>
      <c r="P367" s="32"/>
      <c r="Q367" s="32"/>
      <c r="R367" s="32"/>
      <c r="S367" s="32"/>
      <c r="T367" s="39"/>
      <c r="U367" s="39"/>
      <c r="V367" s="39"/>
    </row>
    <row r="368" spans="2:22"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T392" s="39"/>
      <c r="U392" s="39"/>
      <c r="V392" s="39"/>
    </row>
    <row r="393" spans="2:22" x14ac:dyDescent="0.2">
      <c r="B393" s="39"/>
      <c r="T393" s="39"/>
      <c r="U393" s="39"/>
      <c r="V393" s="39"/>
    </row>
    <row r="394" spans="2:22" x14ac:dyDescent="0.2">
      <c r="B394" s="39"/>
      <c r="T394" s="39"/>
      <c r="U394" s="39"/>
      <c r="V394" s="39"/>
    </row>
    <row r="395" spans="2:22" x14ac:dyDescent="0.2">
      <c r="B395" s="39"/>
      <c r="T395" s="39"/>
      <c r="U395" s="39"/>
      <c r="V395" s="39"/>
    </row>
    <row r="396" spans="2:22" x14ac:dyDescent="0.2">
      <c r="B396" s="39"/>
      <c r="T396" s="39"/>
      <c r="U396" s="39"/>
      <c r="V396" s="39"/>
    </row>
    <row r="397" spans="2:22" x14ac:dyDescent="0.2">
      <c r="B397" s="39"/>
      <c r="T397" s="39"/>
      <c r="U397" s="39"/>
      <c r="V397" s="39"/>
    </row>
    <row r="398" spans="2:22" x14ac:dyDescent="0.2">
      <c r="B398" s="39"/>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89" zoomScale="70" zoomScaleNormal="70" workbookViewId="0">
      <selection activeCell="AD23" sqref="AD2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10" zoomScale="70" zoomScaleNormal="70" workbookViewId="0">
      <selection activeCell="Z38" sqref="Z3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X44" sqref="X44"/>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5"/>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8" t="s">
        <v>173</v>
      </c>
      <c r="B1" s="229"/>
      <c r="C1" s="229"/>
      <c r="D1" s="229"/>
      <c r="E1" s="230"/>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ht="15" thickBot="1" x14ac:dyDescent="0.25">
      <c r="A34" s="212">
        <v>3</v>
      </c>
      <c r="B34" s="213">
        <v>11579</v>
      </c>
      <c r="C34" s="214">
        <f>B34*E34/100</f>
        <v>1273.69</v>
      </c>
      <c r="D34" s="214">
        <f>SUM(B34,-C34)</f>
        <v>10305.31</v>
      </c>
      <c r="E34" s="215">
        <v>11</v>
      </c>
    </row>
    <row r="35" spans="1:5" x14ac:dyDescent="0.2">
      <c r="A35" s="208"/>
      <c r="B35" s="209"/>
      <c r="C35" s="210"/>
      <c r="D35" s="210"/>
      <c r="E35"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59" t="s">
        <v>178</v>
      </c>
      <c r="B1" s="259"/>
      <c r="C1" s="259"/>
      <c r="D1" s="259"/>
      <c r="E1" s="259" t="s">
        <v>169</v>
      </c>
      <c r="F1" s="259"/>
      <c r="G1" s="259"/>
      <c r="H1" s="259"/>
      <c r="I1" s="259"/>
      <c r="J1" s="259"/>
      <c r="K1" s="259"/>
      <c r="L1" s="259"/>
    </row>
    <row r="2" spans="1:12" x14ac:dyDescent="0.2">
      <c r="A2" s="259"/>
      <c r="B2" s="259"/>
      <c r="C2" s="259"/>
      <c r="D2" s="259"/>
      <c r="E2" s="259"/>
      <c r="F2" s="259"/>
      <c r="G2" s="259"/>
      <c r="H2" s="259"/>
      <c r="I2" s="259"/>
      <c r="J2" s="259"/>
      <c r="K2" s="259"/>
      <c r="L2" s="259"/>
    </row>
    <row r="3" spans="1:12" ht="14.1" customHeight="1" x14ac:dyDescent="0.25">
      <c r="A3" s="111" t="s">
        <v>163</v>
      </c>
      <c r="B3" s="112" t="s">
        <v>171</v>
      </c>
      <c r="C3" s="102" t="s">
        <v>165</v>
      </c>
      <c r="D3" s="112" t="s">
        <v>171</v>
      </c>
      <c r="E3" s="260" t="s">
        <v>166</v>
      </c>
      <c r="F3" s="260"/>
      <c r="G3" s="260"/>
      <c r="H3" s="260"/>
      <c r="I3" s="260" t="s">
        <v>167</v>
      </c>
      <c r="J3" s="260"/>
      <c r="K3" s="260"/>
      <c r="L3" s="260"/>
    </row>
    <row r="4" spans="1:12" ht="14.1" customHeight="1" x14ac:dyDescent="0.2">
      <c r="A4" s="258" t="s">
        <v>180</v>
      </c>
      <c r="B4" s="258">
        <v>8</v>
      </c>
      <c r="C4" s="258" t="s">
        <v>166</v>
      </c>
      <c r="D4" s="258">
        <v>248</v>
      </c>
      <c r="E4" s="264" t="s">
        <v>170</v>
      </c>
      <c r="F4" s="264"/>
      <c r="G4" s="264" t="s">
        <v>171</v>
      </c>
      <c r="H4" s="264"/>
      <c r="I4" s="264" t="s">
        <v>170</v>
      </c>
      <c r="J4" s="264"/>
      <c r="K4" s="264" t="s">
        <v>171</v>
      </c>
      <c r="L4" s="264"/>
    </row>
    <row r="5" spans="1:12" ht="14.25" customHeight="1" x14ac:dyDescent="0.2">
      <c r="A5" s="258"/>
      <c r="B5" s="258"/>
      <c r="C5" s="258"/>
      <c r="D5" s="258"/>
      <c r="E5" s="264"/>
      <c r="F5" s="264"/>
      <c r="G5" s="264"/>
      <c r="H5" s="264"/>
      <c r="I5" s="264"/>
      <c r="J5" s="264"/>
      <c r="K5" s="264"/>
      <c r="L5" s="264"/>
    </row>
    <row r="6" spans="1:12" x14ac:dyDescent="0.2">
      <c r="A6" s="258" t="s">
        <v>181</v>
      </c>
      <c r="B6" s="258">
        <v>43</v>
      </c>
      <c r="C6" s="258" t="s">
        <v>167</v>
      </c>
      <c r="D6" s="258">
        <v>271</v>
      </c>
      <c r="E6" s="257">
        <v>0</v>
      </c>
      <c r="F6" s="257"/>
      <c r="G6" s="257">
        <v>7</v>
      </c>
      <c r="H6" s="257"/>
      <c r="I6" s="257">
        <v>0</v>
      </c>
      <c r="J6" s="257"/>
      <c r="K6" s="241">
        <v>15</v>
      </c>
      <c r="L6" s="242"/>
    </row>
    <row r="7" spans="1:12" x14ac:dyDescent="0.2">
      <c r="A7" s="258"/>
      <c r="B7" s="258"/>
      <c r="C7" s="258"/>
      <c r="D7" s="258"/>
      <c r="E7" s="257"/>
      <c r="F7" s="257"/>
      <c r="G7" s="257"/>
      <c r="H7" s="257"/>
      <c r="I7" s="257"/>
      <c r="J7" s="257"/>
      <c r="K7" s="243"/>
      <c r="L7" s="244"/>
    </row>
    <row r="8" spans="1:12" x14ac:dyDescent="0.2">
      <c r="A8" s="258" t="s">
        <v>182</v>
      </c>
      <c r="B8" s="258">
        <v>113</v>
      </c>
      <c r="C8" s="258" t="s">
        <v>168</v>
      </c>
      <c r="D8" s="258">
        <v>12</v>
      </c>
      <c r="E8" s="257">
        <v>1</v>
      </c>
      <c r="F8" s="257"/>
      <c r="G8" s="257">
        <v>48</v>
      </c>
      <c r="H8" s="257"/>
      <c r="I8" s="257">
        <v>1</v>
      </c>
      <c r="J8" s="257"/>
      <c r="K8" s="241">
        <v>71</v>
      </c>
      <c r="L8" s="242"/>
    </row>
    <row r="9" spans="1:12" x14ac:dyDescent="0.2">
      <c r="A9" s="258"/>
      <c r="B9" s="258"/>
      <c r="C9" s="258"/>
      <c r="D9" s="258"/>
      <c r="E9" s="257"/>
      <c r="F9" s="257"/>
      <c r="G9" s="257"/>
      <c r="H9" s="257"/>
      <c r="I9" s="257"/>
      <c r="J9" s="257"/>
      <c r="K9" s="243"/>
      <c r="L9" s="244"/>
    </row>
    <row r="10" spans="1:12" x14ac:dyDescent="0.2">
      <c r="A10" s="258" t="s">
        <v>183</v>
      </c>
      <c r="B10" s="258">
        <v>214</v>
      </c>
      <c r="C10" s="257" t="s">
        <v>177</v>
      </c>
      <c r="D10" s="258">
        <v>2</v>
      </c>
      <c r="E10" s="257">
        <v>2</v>
      </c>
      <c r="F10" s="257"/>
      <c r="G10" s="257">
        <v>72</v>
      </c>
      <c r="H10" s="257"/>
      <c r="I10" s="257">
        <v>2</v>
      </c>
      <c r="J10" s="257"/>
      <c r="K10" s="241">
        <v>88</v>
      </c>
      <c r="L10" s="242"/>
    </row>
    <row r="11" spans="1:12" x14ac:dyDescent="0.2">
      <c r="A11" s="258"/>
      <c r="B11" s="258"/>
      <c r="C11" s="257"/>
      <c r="D11" s="258"/>
      <c r="E11" s="257"/>
      <c r="F11" s="257"/>
      <c r="G11" s="257"/>
      <c r="H11" s="257"/>
      <c r="I11" s="257"/>
      <c r="J11" s="257"/>
      <c r="K11" s="243"/>
      <c r="L11" s="244"/>
    </row>
    <row r="12" spans="1:12" x14ac:dyDescent="0.2">
      <c r="A12" s="245" t="s">
        <v>184</v>
      </c>
      <c r="B12" s="245">
        <v>155</v>
      </c>
      <c r="C12" s="254"/>
      <c r="D12" s="261"/>
      <c r="E12" s="241">
        <v>3</v>
      </c>
      <c r="F12" s="242"/>
      <c r="G12" s="241">
        <v>67</v>
      </c>
      <c r="H12" s="242"/>
      <c r="I12" s="241">
        <v>3</v>
      </c>
      <c r="J12" s="242"/>
      <c r="K12" s="241">
        <v>62</v>
      </c>
      <c r="L12" s="242"/>
    </row>
    <row r="13" spans="1:12" x14ac:dyDescent="0.2">
      <c r="A13" s="253"/>
      <c r="B13" s="253"/>
      <c r="C13" s="255"/>
      <c r="D13" s="262"/>
      <c r="E13" s="243"/>
      <c r="F13" s="244"/>
      <c r="G13" s="243"/>
      <c r="H13" s="244"/>
      <c r="I13" s="243"/>
      <c r="J13" s="244"/>
      <c r="K13" s="243"/>
      <c r="L13" s="244"/>
    </row>
    <row r="14" spans="1:12" x14ac:dyDescent="0.2">
      <c r="A14" s="245" t="s">
        <v>164</v>
      </c>
      <c r="B14" s="248">
        <v>85</v>
      </c>
      <c r="C14" s="255"/>
      <c r="D14" s="262"/>
      <c r="E14" s="241">
        <v>4</v>
      </c>
      <c r="F14" s="242"/>
      <c r="G14" s="241">
        <v>33</v>
      </c>
      <c r="H14" s="242"/>
      <c r="I14" s="241">
        <v>4</v>
      </c>
      <c r="J14" s="242"/>
      <c r="K14" s="241">
        <v>24</v>
      </c>
      <c r="L14" s="242"/>
    </row>
    <row r="15" spans="1:12" x14ac:dyDescent="0.2">
      <c r="A15" s="246"/>
      <c r="B15" s="249"/>
      <c r="C15" s="255"/>
      <c r="D15" s="262"/>
      <c r="E15" s="243"/>
      <c r="F15" s="244"/>
      <c r="G15" s="243"/>
      <c r="H15" s="244"/>
      <c r="I15" s="243"/>
      <c r="J15" s="244"/>
      <c r="K15" s="243"/>
      <c r="L15" s="244"/>
    </row>
    <row r="16" spans="1:12" x14ac:dyDescent="0.2">
      <c r="A16" s="246"/>
      <c r="B16" s="249"/>
      <c r="C16" s="255"/>
      <c r="D16" s="262"/>
      <c r="E16" s="241" t="s">
        <v>179</v>
      </c>
      <c r="F16" s="242"/>
      <c r="G16" s="241">
        <v>21</v>
      </c>
      <c r="H16" s="242"/>
      <c r="I16" s="241" t="s">
        <v>179</v>
      </c>
      <c r="J16" s="242"/>
      <c r="K16" s="241">
        <v>11</v>
      </c>
      <c r="L16" s="242"/>
    </row>
    <row r="17" spans="1:12" ht="15" thickBot="1" x14ac:dyDescent="0.25">
      <c r="A17" s="247"/>
      <c r="B17" s="250"/>
      <c r="C17" s="256"/>
      <c r="D17" s="263"/>
      <c r="E17" s="251"/>
      <c r="F17" s="252"/>
      <c r="G17" s="251"/>
      <c r="H17" s="252"/>
      <c r="I17" s="251"/>
      <c r="J17" s="252"/>
      <c r="K17" s="251"/>
      <c r="L17" s="252"/>
    </row>
    <row r="18" spans="1:12" x14ac:dyDescent="0.2">
      <c r="A18" s="231" t="s">
        <v>185</v>
      </c>
      <c r="B18" s="233">
        <f>SUM(B4:B13)</f>
        <v>533</v>
      </c>
      <c r="C18" s="235">
        <f>SUM(D4:D11)</f>
        <v>533</v>
      </c>
      <c r="D18" s="236"/>
      <c r="E18" s="235">
        <f>SUM(G6:H17)</f>
        <v>248</v>
      </c>
      <c r="F18" s="239"/>
      <c r="G18" s="239"/>
      <c r="H18" s="236"/>
      <c r="I18" s="235">
        <f>SUM(K6:L17)</f>
        <v>271</v>
      </c>
      <c r="J18" s="239"/>
      <c r="K18" s="239"/>
      <c r="L18" s="236"/>
    </row>
    <row r="19" spans="1:12" x14ac:dyDescent="0.2">
      <c r="A19" s="232"/>
      <c r="B19" s="234"/>
      <c r="C19" s="237"/>
      <c r="D19" s="238"/>
      <c r="E19" s="237"/>
      <c r="F19" s="240"/>
      <c r="G19" s="240"/>
      <c r="H19" s="238"/>
      <c r="I19" s="237"/>
      <c r="J19" s="240"/>
      <c r="K19" s="240"/>
      <c r="L19" s="238"/>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86"/>
  <sheetViews>
    <sheetView zoomScale="110" zoomScaleNormal="110" workbookViewId="0">
      <pane ySplit="3" topLeftCell="A239" activePane="bottomLeft" state="frozen"/>
      <selection pane="bottomLeft" activeCell="G263" sqref="G263"/>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5" t="s">
        <v>5</v>
      </c>
      <c r="C1" s="265"/>
      <c r="D1" s="265"/>
      <c r="E1" s="265"/>
      <c r="F1" s="265"/>
      <c r="G1" s="266"/>
    </row>
    <row r="2" spans="1:7" x14ac:dyDescent="0.2">
      <c r="A2" s="133"/>
      <c r="B2" s="267" t="s">
        <v>8</v>
      </c>
      <c r="C2" s="267"/>
      <c r="D2" s="267"/>
      <c r="E2" s="267" t="s">
        <v>9</v>
      </c>
      <c r="F2" s="267"/>
      <c r="G2" s="268"/>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2"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2"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c r="C263" s="49"/>
      <c r="D263" s="160"/>
      <c r="E263" s="49"/>
      <c r="F263" s="49"/>
      <c r="G263" s="139"/>
    </row>
    <row r="264" spans="1:7" x14ac:dyDescent="0.2">
      <c r="A264" s="137">
        <v>44226</v>
      </c>
      <c r="B264" s="49"/>
      <c r="C264" s="49"/>
      <c r="D264" s="160"/>
      <c r="E264" s="49"/>
      <c r="F264" s="49"/>
      <c r="G264" s="139"/>
    </row>
    <row r="265" spans="1:7" x14ac:dyDescent="0.2">
      <c r="A265" s="137">
        <v>44227</v>
      </c>
      <c r="B265" s="49"/>
      <c r="C265" s="49"/>
      <c r="D265" s="160"/>
      <c r="E265" s="49"/>
      <c r="F265" s="49"/>
      <c r="G265" s="139"/>
    </row>
    <row r="266" spans="1:7" x14ac:dyDescent="0.2">
      <c r="A266" s="142"/>
      <c r="B266" s="49"/>
      <c r="C266" s="49"/>
      <c r="D266" s="160"/>
      <c r="E266" s="49"/>
      <c r="F266" s="49"/>
      <c r="G266" s="139"/>
    </row>
    <row r="267" spans="1:7" ht="15" thickBot="1" x14ac:dyDescent="0.25">
      <c r="A267" s="143" t="s">
        <v>87</v>
      </c>
      <c r="B267" s="144">
        <f>MAX(D4:D267)</f>
        <v>29577</v>
      </c>
      <c r="C267" s="144"/>
      <c r="D267" s="144"/>
      <c r="E267" s="144">
        <f>MAX(G4:G266)</f>
        <v>12343</v>
      </c>
      <c r="F267" s="144"/>
      <c r="G267" s="145"/>
    </row>
    <row r="268" spans="1:7" x14ac:dyDescent="0.2">
      <c r="B268" s="39"/>
      <c r="C268" s="39"/>
      <c r="E268" s="39"/>
      <c r="F268" s="39"/>
      <c r="G268" s="39"/>
    </row>
    <row r="269" spans="1:7" x14ac:dyDescent="0.2">
      <c r="B269" s="39"/>
      <c r="C269" s="39"/>
      <c r="E269" s="39"/>
      <c r="F269" s="39"/>
      <c r="G269" s="39"/>
    </row>
    <row r="270" spans="1:7" x14ac:dyDescent="0.2">
      <c r="B270" s="39"/>
      <c r="C270" s="39"/>
      <c r="E270" s="39"/>
      <c r="F270" s="39"/>
      <c r="G270" s="39"/>
    </row>
    <row r="271" spans="1:7" x14ac:dyDescent="0.2">
      <c r="B271" s="39"/>
      <c r="C271" s="39"/>
      <c r="E271" s="39"/>
      <c r="F271" s="39"/>
      <c r="G271" s="39"/>
    </row>
    <row r="272" spans="1:7" x14ac:dyDescent="0.2">
      <c r="B272" s="39"/>
      <c r="C272" s="39"/>
      <c r="E272" s="39"/>
      <c r="F272" s="39"/>
      <c r="G272" s="39"/>
    </row>
    <row r="273" spans="2:7" x14ac:dyDescent="0.2">
      <c r="B273" s="39"/>
      <c r="C273" s="39"/>
      <c r="E273" s="39"/>
      <c r="F273" s="39"/>
      <c r="G273" s="39"/>
    </row>
    <row r="274" spans="2:7" x14ac:dyDescent="0.2">
      <c r="B274" s="39"/>
      <c r="C274" s="39"/>
      <c r="E274" s="39"/>
      <c r="F274" s="39"/>
      <c r="G274" s="39"/>
    </row>
    <row r="275" spans="2:7" x14ac:dyDescent="0.2">
      <c r="B275" s="39"/>
      <c r="C275" s="39"/>
      <c r="E275" s="39"/>
      <c r="F275" s="39"/>
      <c r="G275" s="39"/>
    </row>
    <row r="276" spans="2:7" x14ac:dyDescent="0.2">
      <c r="B276" s="39"/>
      <c r="C276" s="39"/>
      <c r="E276" s="39"/>
      <c r="F276" s="39"/>
      <c r="G276" s="39"/>
    </row>
    <row r="277" spans="2:7" x14ac:dyDescent="0.2">
      <c r="B277" s="39"/>
      <c r="C277" s="39"/>
      <c r="E277" s="39"/>
      <c r="F277" s="39"/>
      <c r="G277" s="39"/>
    </row>
    <row r="278" spans="2:7" x14ac:dyDescent="0.2">
      <c r="B278" s="39"/>
      <c r="C278" s="39"/>
      <c r="E278" s="39"/>
      <c r="F278" s="39"/>
      <c r="G278" s="39"/>
    </row>
    <row r="279" spans="2:7" x14ac:dyDescent="0.2">
      <c r="B279" s="39"/>
      <c r="C279" s="39"/>
      <c r="E279" s="39"/>
      <c r="F279" s="39"/>
      <c r="G279" s="39"/>
    </row>
    <row r="280" spans="2:7" x14ac:dyDescent="0.2">
      <c r="B280" s="39"/>
      <c r="C280" s="39"/>
      <c r="E280" s="39"/>
      <c r="F280" s="39"/>
      <c r="G280" s="39"/>
    </row>
    <row r="281" spans="2:7" x14ac:dyDescent="0.2">
      <c r="B281" s="39"/>
      <c r="C281" s="39"/>
      <c r="E281" s="39"/>
      <c r="F281" s="39"/>
      <c r="G281" s="39"/>
    </row>
    <row r="282" spans="2:7" x14ac:dyDescent="0.2">
      <c r="B282" s="39"/>
      <c r="C282" s="39"/>
      <c r="E282" s="39"/>
      <c r="F282" s="39"/>
      <c r="G282" s="39"/>
    </row>
    <row r="283" spans="2:7" x14ac:dyDescent="0.2">
      <c r="B283" s="39"/>
      <c r="C283" s="39"/>
      <c r="E283" s="39"/>
      <c r="F283" s="39"/>
      <c r="G283" s="39"/>
    </row>
    <row r="284" spans="2:7" x14ac:dyDescent="0.2">
      <c r="B284" s="39"/>
      <c r="C284" s="39"/>
      <c r="E284" s="39"/>
      <c r="F284" s="39"/>
      <c r="G284" s="39"/>
    </row>
    <row r="285" spans="2:7" x14ac:dyDescent="0.2">
      <c r="B285" s="39"/>
      <c r="C285" s="39"/>
      <c r="E285" s="39"/>
      <c r="F285" s="39"/>
      <c r="G285" s="39"/>
    </row>
    <row r="286" spans="2:7" x14ac:dyDescent="0.2">
      <c r="B286" s="39"/>
      <c r="C286" s="39"/>
      <c r="E286" s="39"/>
      <c r="F286" s="39"/>
      <c r="G286" s="39"/>
    </row>
    <row r="287" spans="2:7" x14ac:dyDescent="0.2">
      <c r="B287" s="39"/>
      <c r="C287" s="39"/>
      <c r="E287" s="39"/>
      <c r="F287" s="39"/>
      <c r="G287" s="39"/>
    </row>
    <row r="288" spans="2: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69"/>
  <sheetViews>
    <sheetView zoomScale="110" zoomScaleNormal="110" zoomScaleSheetLayoutView="100" workbookViewId="0">
      <pane xSplit="1" ySplit="2" topLeftCell="C237" activePane="bottomRight" state="frozen"/>
      <selection pane="topRight" activeCell="B1" sqref="B1"/>
      <selection pane="bottomLeft" activeCell="A3" sqref="A3"/>
      <selection pane="bottomRight" activeCell="V283" sqref="V283"/>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75" t="s">
        <v>10</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row>
    <row r="2" spans="1:29" x14ac:dyDescent="0.2">
      <c r="A2" s="51"/>
      <c r="B2" s="269" t="s">
        <v>11</v>
      </c>
      <c r="C2" s="269"/>
      <c r="D2" s="269" t="s">
        <v>12</v>
      </c>
      <c r="E2" s="269"/>
      <c r="F2" s="269" t="s">
        <v>16</v>
      </c>
      <c r="G2" s="269"/>
      <c r="H2" s="269" t="s">
        <v>52</v>
      </c>
      <c r="I2" s="269"/>
      <c r="J2" s="269" t="s">
        <v>53</v>
      </c>
      <c r="K2" s="269"/>
      <c r="L2" s="269" t="s">
        <v>13</v>
      </c>
      <c r="M2" s="269"/>
      <c r="N2" s="269" t="s">
        <v>15</v>
      </c>
      <c r="O2" s="269"/>
      <c r="P2" s="269" t="s">
        <v>17</v>
      </c>
      <c r="Q2" s="269"/>
      <c r="R2" s="269" t="s">
        <v>20</v>
      </c>
      <c r="S2" s="269"/>
      <c r="T2" s="269" t="s">
        <v>14</v>
      </c>
      <c r="U2" s="269"/>
      <c r="V2" s="269" t="s">
        <v>18</v>
      </c>
      <c r="W2" s="269"/>
      <c r="X2" s="269" t="s">
        <v>19</v>
      </c>
      <c r="Y2" s="269"/>
      <c r="Z2" s="269" t="s">
        <v>74</v>
      </c>
      <c r="AA2" s="269"/>
      <c r="AB2" s="269" t="s">
        <v>130</v>
      </c>
      <c r="AC2" s="270"/>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c r="C263" s="163"/>
      <c r="D263" s="53"/>
      <c r="E263" s="163"/>
      <c r="F263" s="53"/>
      <c r="G263" s="163"/>
      <c r="H263" s="53"/>
      <c r="I263" s="163"/>
      <c r="J263" s="53"/>
      <c r="K263" s="163"/>
      <c r="L263" s="53"/>
      <c r="M263" s="163"/>
      <c r="N263" s="53"/>
      <c r="O263" s="163"/>
      <c r="P263" s="53"/>
      <c r="Q263" s="163"/>
      <c r="R263" s="53"/>
      <c r="S263" s="163"/>
      <c r="T263" s="53"/>
      <c r="U263" s="163"/>
      <c r="V263" s="53"/>
      <c r="W263" s="163"/>
      <c r="X263" s="53"/>
      <c r="Y263" s="163"/>
      <c r="Z263" s="53"/>
      <c r="AA263" s="163"/>
      <c r="AB263" s="53"/>
      <c r="AC263" s="164"/>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c r="B266" s="53"/>
      <c r="C266" s="163"/>
      <c r="D266" s="53"/>
      <c r="E266" s="163"/>
      <c r="F266" s="53"/>
      <c r="G266" s="163"/>
      <c r="H266" s="53"/>
      <c r="I266" s="163"/>
      <c r="J266" s="53"/>
      <c r="K266" s="163"/>
      <c r="L266" s="53"/>
      <c r="M266" s="163"/>
      <c r="N266" s="53"/>
      <c r="O266" s="163"/>
      <c r="P266" s="53"/>
      <c r="Q266" s="163"/>
      <c r="R266" s="53"/>
      <c r="S266" s="163"/>
      <c r="T266" s="53"/>
      <c r="U266" s="163"/>
      <c r="V266" s="53"/>
      <c r="W266" s="163"/>
      <c r="X266" s="53"/>
      <c r="Y266" s="163"/>
      <c r="Z266" s="53"/>
      <c r="AA266" s="163"/>
      <c r="AB266" s="53"/>
      <c r="AC266" s="164"/>
    </row>
    <row r="267" spans="1:29" x14ac:dyDescent="0.2">
      <c r="A267" s="51"/>
      <c r="B267" s="271" t="s">
        <v>11</v>
      </c>
      <c r="C267" s="278"/>
      <c r="D267" s="271" t="s">
        <v>12</v>
      </c>
      <c r="E267" s="278"/>
      <c r="F267" s="271" t="s">
        <v>16</v>
      </c>
      <c r="G267" s="278"/>
      <c r="H267" s="271" t="s">
        <v>52</v>
      </c>
      <c r="I267" s="278"/>
      <c r="J267" s="271" t="s">
        <v>53</v>
      </c>
      <c r="K267" s="278"/>
      <c r="L267" s="271" t="s">
        <v>13</v>
      </c>
      <c r="M267" s="278"/>
      <c r="N267" s="271" t="s">
        <v>15</v>
      </c>
      <c r="O267" s="278"/>
      <c r="P267" s="271" t="s">
        <v>17</v>
      </c>
      <c r="Q267" s="278"/>
      <c r="R267" s="271" t="s">
        <v>20</v>
      </c>
      <c r="S267" s="278"/>
      <c r="T267" s="271" t="s">
        <v>14</v>
      </c>
      <c r="U267" s="278"/>
      <c r="V267" s="271" t="s">
        <v>18</v>
      </c>
      <c r="W267" s="278"/>
      <c r="X267" s="271" t="s">
        <v>19</v>
      </c>
      <c r="Y267" s="278"/>
      <c r="Z267" s="271" t="s">
        <v>74</v>
      </c>
      <c r="AA267" s="278"/>
      <c r="AB267" s="271" t="s">
        <v>131</v>
      </c>
      <c r="AC267" s="272"/>
    </row>
    <row r="268" spans="1:29" ht="15" thickBot="1" x14ac:dyDescent="0.25">
      <c r="A268" s="55" t="s">
        <v>87</v>
      </c>
      <c r="B268" s="277">
        <f>SUM(B4:B266)</f>
        <v>15152</v>
      </c>
      <c r="C268" s="277"/>
      <c r="D268" s="277">
        <f>SUM(D4:D267)</f>
        <v>8204</v>
      </c>
      <c r="E268" s="277"/>
      <c r="F268" s="277">
        <f>SUM(F4:F267)</f>
        <v>360</v>
      </c>
      <c r="G268" s="277"/>
      <c r="H268" s="277">
        <f>SUM(H4:H267)</f>
        <v>2716</v>
      </c>
      <c r="I268" s="277"/>
      <c r="J268" s="277">
        <f>SUM(J4:J267)</f>
        <v>236</v>
      </c>
      <c r="K268" s="277"/>
      <c r="L268" s="277">
        <f>SUM(L4:L267)</f>
        <v>1555</v>
      </c>
      <c r="M268" s="277"/>
      <c r="N268" s="277">
        <f>SUM(N4:N267)</f>
        <v>30</v>
      </c>
      <c r="O268" s="277"/>
      <c r="P268" s="277">
        <f>SUM(P4:P267)</f>
        <v>593</v>
      </c>
      <c r="Q268" s="277"/>
      <c r="R268" s="277">
        <f>SUM(R4:R267)</f>
        <v>658</v>
      </c>
      <c r="S268" s="277"/>
      <c r="T268" s="277">
        <f>SUM(T4:T267)</f>
        <v>15</v>
      </c>
      <c r="U268" s="277"/>
      <c r="V268" s="277">
        <f>SUM(V4:V267)</f>
        <v>16</v>
      </c>
      <c r="W268" s="277"/>
      <c r="X268" s="277">
        <f>SUM(X4:X267)</f>
        <v>28</v>
      </c>
      <c r="Y268" s="277"/>
      <c r="Z268" s="277">
        <f>SUM(Z4:Z267)</f>
        <v>10</v>
      </c>
      <c r="AA268" s="277"/>
      <c r="AB268" s="273">
        <f>SUM(AB4:AB267)</f>
        <v>4</v>
      </c>
      <c r="AC268" s="274"/>
    </row>
    <row r="269" spans="1:29" ht="15" thickTop="1" x14ac:dyDescent="0.2">
      <c r="AB269" s="39" t="s">
        <v>91</v>
      </c>
      <c r="AC269" s="39">
        <f>SUM(B268:AC268)</f>
        <v>29577</v>
      </c>
    </row>
  </sheetData>
  <mergeCells count="43">
    <mergeCell ref="V268:W268"/>
    <mergeCell ref="X268:Y268"/>
    <mergeCell ref="Z268:AA268"/>
    <mergeCell ref="N267:O267"/>
    <mergeCell ref="P267:Q267"/>
    <mergeCell ref="R267:S267"/>
    <mergeCell ref="T267:U267"/>
    <mergeCell ref="V267:W267"/>
    <mergeCell ref="X267:Y267"/>
    <mergeCell ref="Z267:AA267"/>
    <mergeCell ref="N268:O268"/>
    <mergeCell ref="P268:Q268"/>
    <mergeCell ref="R268:S268"/>
    <mergeCell ref="T268:U268"/>
    <mergeCell ref="L268:M268"/>
    <mergeCell ref="J268:K268"/>
    <mergeCell ref="B267:C267"/>
    <mergeCell ref="D267:E267"/>
    <mergeCell ref="F267:G267"/>
    <mergeCell ref="H267:I267"/>
    <mergeCell ref="L267:M267"/>
    <mergeCell ref="J267:K267"/>
    <mergeCell ref="J2:K2"/>
    <mergeCell ref="B268:C268"/>
    <mergeCell ref="D268:E268"/>
    <mergeCell ref="F268:G268"/>
    <mergeCell ref="H268:I268"/>
    <mergeCell ref="AB2:AC2"/>
    <mergeCell ref="AB267:AC267"/>
    <mergeCell ref="AB268:AC268"/>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85"/>
  <sheetViews>
    <sheetView zoomScale="110" zoomScaleNormal="110" workbookViewId="0">
      <pane xSplit="1" ySplit="1" topLeftCell="B234" activePane="bottomRight" state="frozen"/>
      <selection pane="topRight" activeCell="B1" sqref="B1"/>
      <selection pane="bottomLeft" activeCell="A2" sqref="A2"/>
      <selection pane="bottomRight" activeCell="D262" sqref="D262"/>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79" t="s">
        <v>101</v>
      </c>
      <c r="C1" s="280"/>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1"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c r="C262" s="170"/>
    </row>
    <row r="263" spans="1:3" x14ac:dyDescent="0.2">
      <c r="A263" s="60">
        <v>44226</v>
      </c>
      <c r="B263" s="64"/>
      <c r="C263" s="170"/>
    </row>
    <row r="264" spans="1:3" x14ac:dyDescent="0.2">
      <c r="A264" s="60">
        <v>44227</v>
      </c>
      <c r="B264" s="64"/>
      <c r="C264" s="170"/>
    </row>
    <row r="265" spans="1:3" x14ac:dyDescent="0.2">
      <c r="A265" s="109"/>
      <c r="B265" s="64"/>
      <c r="C265" s="170"/>
    </row>
    <row r="266" spans="1:3" ht="15" thickBot="1" x14ac:dyDescent="0.25">
      <c r="A266" s="65" t="s">
        <v>87</v>
      </c>
      <c r="B266" s="66">
        <f>MAX(C3:C266)</f>
        <v>5266</v>
      </c>
      <c r="C266" s="171"/>
    </row>
    <row r="267" spans="1:3" ht="15" thickTop="1" x14ac:dyDescent="0.2">
      <c r="B267" s="39"/>
    </row>
    <row r="268" spans="1:3" x14ac:dyDescent="0.2">
      <c r="B268" s="39"/>
    </row>
    <row r="269" spans="1:3" x14ac:dyDescent="0.2">
      <c r="B269" s="39"/>
    </row>
    <row r="270" spans="1:3" x14ac:dyDescent="0.2">
      <c r="B270" s="39"/>
    </row>
    <row r="271" spans="1:3" x14ac:dyDescent="0.2">
      <c r="B271" s="39"/>
    </row>
    <row r="272" spans="1:3" x14ac:dyDescent="0.2">
      <c r="B272" s="39"/>
    </row>
    <row r="273" spans="2:2" x14ac:dyDescent="0.2">
      <c r="B273" s="39"/>
    </row>
    <row r="274" spans="2:2" x14ac:dyDescent="0.2">
      <c r="B274" s="39"/>
    </row>
    <row r="275" spans="2:2" x14ac:dyDescent="0.2">
      <c r="B275" s="39"/>
    </row>
    <row r="276" spans="2:2" x14ac:dyDescent="0.2">
      <c r="B276" s="39"/>
    </row>
    <row r="277" spans="2:2" x14ac:dyDescent="0.2">
      <c r="B277" s="39"/>
    </row>
    <row r="278" spans="2:2" x14ac:dyDescent="0.2">
      <c r="B278" s="39"/>
    </row>
    <row r="279" spans="2:2" x14ac:dyDescent="0.2">
      <c r="B279" s="39"/>
    </row>
    <row r="280" spans="2:2" x14ac:dyDescent="0.2">
      <c r="B280" s="39"/>
    </row>
    <row r="281" spans="2:2" x14ac:dyDescent="0.2">
      <c r="B281" s="39"/>
    </row>
    <row r="282" spans="2:2" x14ac:dyDescent="0.2">
      <c r="B282" s="39"/>
    </row>
    <row r="283" spans="2:2" x14ac:dyDescent="0.2">
      <c r="B283" s="39"/>
    </row>
    <row r="284" spans="2:2" x14ac:dyDescent="0.2">
      <c r="B284" s="39"/>
    </row>
    <row r="285" spans="2:2" x14ac:dyDescent="0.2">
      <c r="B285" s="39"/>
    </row>
    <row r="286" spans="2:2" x14ac:dyDescent="0.2">
      <c r="B286" s="39"/>
    </row>
    <row r="287" spans="2:2" x14ac:dyDescent="0.2">
      <c r="B287" s="39"/>
    </row>
    <row r="288" spans="2:2"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86"/>
  <sheetViews>
    <sheetView zoomScale="120" zoomScaleNormal="120" workbookViewId="0">
      <pane ySplit="3" topLeftCell="A251" activePane="bottomLeft" state="frozen"/>
      <selection pane="bottomLeft" activeCell="C262" sqref="C262"/>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1" t="s">
        <v>102</v>
      </c>
      <c r="C1" s="281"/>
      <c r="D1" s="282"/>
    </row>
    <row r="2" spans="1:4" x14ac:dyDescent="0.2">
      <c r="A2" s="68"/>
      <c r="B2" s="283"/>
      <c r="C2" s="283"/>
      <c r="D2" s="284"/>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2"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c r="C263" s="77"/>
      <c r="D263" s="155"/>
    </row>
    <row r="264" spans="1:4" x14ac:dyDescent="0.2">
      <c r="A264" s="72">
        <v>44226</v>
      </c>
      <c r="B264" s="77"/>
      <c r="C264" s="77"/>
      <c r="D264" s="155"/>
    </row>
    <row r="265" spans="1:4" x14ac:dyDescent="0.2">
      <c r="A265" s="72">
        <v>44227</v>
      </c>
      <c r="B265" s="77"/>
      <c r="C265" s="77"/>
      <c r="D265" s="155"/>
    </row>
    <row r="266" spans="1:4" x14ac:dyDescent="0.2">
      <c r="A266" s="110"/>
      <c r="B266" s="77"/>
      <c r="C266" s="77"/>
      <c r="D266" s="155"/>
    </row>
    <row r="267" spans="1:4" ht="15" thickBot="1" x14ac:dyDescent="0.25">
      <c r="A267" s="78" t="s">
        <v>87</v>
      </c>
      <c r="B267" s="79"/>
      <c r="C267" s="79"/>
      <c r="D267" s="156">
        <f>MAX(D4:D266)</f>
        <v>13877</v>
      </c>
    </row>
    <row r="268" spans="1:4" ht="15" thickTop="1" x14ac:dyDescent="0.2">
      <c r="B268" s="39"/>
      <c r="C268" s="39"/>
    </row>
    <row r="269" spans="1:4" x14ac:dyDescent="0.2">
      <c r="B269" s="39"/>
      <c r="C269" s="39"/>
    </row>
    <row r="270" spans="1:4" x14ac:dyDescent="0.2">
      <c r="B270" s="39"/>
      <c r="C270" s="39"/>
    </row>
    <row r="271" spans="1:4" x14ac:dyDescent="0.2">
      <c r="B271" s="39"/>
      <c r="C271" s="39"/>
    </row>
    <row r="272" spans="1:4" x14ac:dyDescent="0.2">
      <c r="B272" s="39"/>
      <c r="C272" s="39"/>
    </row>
    <row r="273" spans="2:3" x14ac:dyDescent="0.2">
      <c r="B273" s="39"/>
      <c r="C273" s="39"/>
    </row>
    <row r="274" spans="2:3" x14ac:dyDescent="0.2">
      <c r="B274" s="39"/>
      <c r="C274" s="39"/>
    </row>
    <row r="275" spans="2:3" x14ac:dyDescent="0.2">
      <c r="B275" s="39"/>
      <c r="C275" s="39"/>
    </row>
    <row r="276" spans="2:3" x14ac:dyDescent="0.2">
      <c r="B276" s="39"/>
      <c r="C276" s="39"/>
    </row>
    <row r="277" spans="2:3" x14ac:dyDescent="0.2">
      <c r="B277" s="39"/>
      <c r="C277" s="39"/>
    </row>
    <row r="278" spans="2:3" x14ac:dyDescent="0.2">
      <c r="B278" s="39"/>
      <c r="C278" s="39"/>
    </row>
    <row r="279" spans="2:3" x14ac:dyDescent="0.2">
      <c r="B279" s="39"/>
      <c r="C279" s="39"/>
    </row>
    <row r="280" spans="2:3" x14ac:dyDescent="0.2">
      <c r="B280" s="39"/>
      <c r="C280" s="39"/>
    </row>
    <row r="281" spans="2:3" x14ac:dyDescent="0.2">
      <c r="B281" s="39"/>
      <c r="C281" s="39"/>
    </row>
    <row r="282" spans="2:3" x14ac:dyDescent="0.2">
      <c r="B282" s="39"/>
      <c r="C282" s="39"/>
    </row>
    <row r="283" spans="2:3" x14ac:dyDescent="0.2">
      <c r="B283" s="39"/>
      <c r="C283" s="39"/>
    </row>
    <row r="284" spans="2:3" x14ac:dyDescent="0.2">
      <c r="B284" s="39"/>
      <c r="C284" s="39"/>
    </row>
    <row r="285" spans="2:3" x14ac:dyDescent="0.2">
      <c r="B285" s="39"/>
      <c r="C285" s="39"/>
    </row>
    <row r="286" spans="2:3" x14ac:dyDescent="0.2">
      <c r="B286" s="39"/>
      <c r="C286" s="39"/>
    </row>
    <row r="287" spans="2:3" x14ac:dyDescent="0.2">
      <c r="B287" s="39"/>
      <c r="C287" s="39"/>
    </row>
    <row r="288" spans="2:3"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S268"/>
  <sheetViews>
    <sheetView zoomScaleNormal="100" workbookViewId="0">
      <pane xSplit="1" ySplit="1" topLeftCell="GJ233" activePane="bottomRight" state="frozen"/>
      <selection pane="topRight" activeCell="B1" sqref="B1"/>
      <selection pane="bottomLeft" activeCell="A3" sqref="A3"/>
      <selection pane="bottomRight" activeCell="F261" sqref="F261"/>
    </sheetView>
  </sheetViews>
  <sheetFormatPr baseColWidth="10" defaultColWidth="11" defaultRowHeight="14.25" x14ac:dyDescent="0.2"/>
  <cols>
    <col min="1" max="1" width="26" style="32" customWidth="1"/>
    <col min="2" max="193" width="11" style="129"/>
    <col min="194" max="195" width="11" style="173"/>
    <col min="196" max="201" width="11" style="129"/>
    <col min="202" max="16384" width="11" style="42"/>
  </cols>
  <sheetData>
    <row r="1" spans="1:201" s="81" customFormat="1" ht="29.25" customHeight="1" x14ac:dyDescent="0.2">
      <c r="A1" s="80"/>
      <c r="B1" s="287" t="s">
        <v>58</v>
      </c>
      <c r="C1" s="287"/>
      <c r="D1" s="287" t="s">
        <v>46</v>
      </c>
      <c r="E1" s="287"/>
      <c r="F1" s="288" t="s">
        <v>123</v>
      </c>
      <c r="G1" s="289"/>
      <c r="H1" s="287" t="s">
        <v>79</v>
      </c>
      <c r="I1" s="287"/>
      <c r="J1" s="288" t="s">
        <v>109</v>
      </c>
      <c r="K1" s="289"/>
      <c r="L1" s="287" t="s">
        <v>188</v>
      </c>
      <c r="M1" s="287"/>
      <c r="N1" s="287" t="s">
        <v>29</v>
      </c>
      <c r="O1" s="287"/>
      <c r="P1" s="288" t="s">
        <v>115</v>
      </c>
      <c r="Q1" s="289"/>
      <c r="R1" s="287" t="s">
        <v>43</v>
      </c>
      <c r="S1" s="287"/>
      <c r="T1" s="288" t="s">
        <v>65</v>
      </c>
      <c r="U1" s="289"/>
      <c r="V1" s="288" t="s">
        <v>154</v>
      </c>
      <c r="W1" s="289"/>
      <c r="X1" s="288" t="s">
        <v>118</v>
      </c>
      <c r="Y1" s="289"/>
      <c r="Z1" s="288" t="s">
        <v>141</v>
      </c>
      <c r="AA1" s="289"/>
      <c r="AB1" s="287" t="s">
        <v>73</v>
      </c>
      <c r="AC1" s="287"/>
      <c r="AD1" s="287" t="s">
        <v>135</v>
      </c>
      <c r="AE1" s="287"/>
      <c r="AF1" s="287" t="s">
        <v>120</v>
      </c>
      <c r="AG1" s="287"/>
      <c r="AH1" s="287" t="s">
        <v>11</v>
      </c>
      <c r="AI1" s="290"/>
      <c r="AJ1" s="289" t="s">
        <v>57</v>
      </c>
      <c r="AK1" s="287"/>
      <c r="AL1" s="287" t="s">
        <v>148</v>
      </c>
      <c r="AM1" s="287"/>
      <c r="AN1" s="287" t="s">
        <v>44</v>
      </c>
      <c r="AO1" s="287"/>
      <c r="AP1" s="287" t="s">
        <v>32</v>
      </c>
      <c r="AQ1" s="287"/>
      <c r="AR1" s="287" t="s">
        <v>132</v>
      </c>
      <c r="AS1" s="287"/>
      <c r="AT1" s="287" t="s">
        <v>56</v>
      </c>
      <c r="AU1" s="287"/>
      <c r="AV1" s="287" t="s">
        <v>33</v>
      </c>
      <c r="AW1" s="287"/>
      <c r="AX1" s="288" t="s">
        <v>153</v>
      </c>
      <c r="AY1" s="289"/>
      <c r="AZ1" s="287" t="s">
        <v>105</v>
      </c>
      <c r="BA1" s="287"/>
      <c r="BB1" s="287" t="s">
        <v>63</v>
      </c>
      <c r="BC1" s="287"/>
      <c r="BD1" s="287" t="s">
        <v>34</v>
      </c>
      <c r="BE1" s="287"/>
      <c r="BF1" s="287" t="s">
        <v>45</v>
      </c>
      <c r="BG1" s="287"/>
      <c r="BH1" s="287" t="s">
        <v>27</v>
      </c>
      <c r="BI1" s="287"/>
      <c r="BJ1" s="287" t="s">
        <v>133</v>
      </c>
      <c r="BK1" s="287"/>
      <c r="BL1" s="287" t="s">
        <v>51</v>
      </c>
      <c r="BM1" s="287"/>
      <c r="BN1" s="287" t="s">
        <v>47</v>
      </c>
      <c r="BO1" s="287"/>
      <c r="BP1" s="287" t="s">
        <v>40</v>
      </c>
      <c r="BQ1" s="287"/>
      <c r="BR1" s="288" t="s">
        <v>106</v>
      </c>
      <c r="BS1" s="289"/>
      <c r="BT1" s="287" t="s">
        <v>41</v>
      </c>
      <c r="BU1" s="287"/>
      <c r="BV1" s="288" t="s">
        <v>108</v>
      </c>
      <c r="BW1" s="289"/>
      <c r="BX1" s="288" t="s">
        <v>142</v>
      </c>
      <c r="BY1" s="289"/>
      <c r="BZ1" s="288" t="s">
        <v>143</v>
      </c>
      <c r="CA1" s="289"/>
      <c r="CB1" s="288" t="s">
        <v>139</v>
      </c>
      <c r="CC1" s="289"/>
      <c r="CD1" s="287" t="s">
        <v>124</v>
      </c>
      <c r="CE1" s="287"/>
      <c r="CF1" s="288" t="s">
        <v>138</v>
      </c>
      <c r="CG1" s="289"/>
      <c r="CH1" s="288" t="s">
        <v>134</v>
      </c>
      <c r="CI1" s="289"/>
      <c r="CJ1" s="288" t="s">
        <v>140</v>
      </c>
      <c r="CK1" s="289"/>
      <c r="CL1" s="287" t="s">
        <v>70</v>
      </c>
      <c r="CM1" s="287"/>
      <c r="CN1" s="287" t="s">
        <v>42</v>
      </c>
      <c r="CO1" s="287"/>
      <c r="CP1" s="287" t="s">
        <v>62</v>
      </c>
      <c r="CQ1" s="287"/>
      <c r="CR1" s="287" t="s">
        <v>35</v>
      </c>
      <c r="CS1" s="287"/>
      <c r="CT1" s="288" t="s">
        <v>125</v>
      </c>
      <c r="CU1" s="289"/>
      <c r="CV1" s="288" t="s">
        <v>110</v>
      </c>
      <c r="CW1" s="289"/>
      <c r="CX1" s="287" t="s">
        <v>36</v>
      </c>
      <c r="CY1" s="287"/>
      <c r="CZ1" s="288" t="s">
        <v>107</v>
      </c>
      <c r="DA1" s="289"/>
      <c r="DB1" s="288" t="s">
        <v>111</v>
      </c>
      <c r="DC1" s="289"/>
      <c r="DD1" s="288" t="s">
        <v>126</v>
      </c>
      <c r="DE1" s="289"/>
      <c r="DF1" s="288" t="s">
        <v>127</v>
      </c>
      <c r="DG1" s="289"/>
      <c r="DH1" s="288" t="s">
        <v>144</v>
      </c>
      <c r="DI1" s="289"/>
      <c r="DJ1" s="287" t="s">
        <v>37</v>
      </c>
      <c r="DK1" s="287"/>
      <c r="DL1" s="288" t="s">
        <v>145</v>
      </c>
      <c r="DM1" s="289"/>
      <c r="DN1" s="287" t="s">
        <v>48</v>
      </c>
      <c r="DO1" s="287"/>
      <c r="DP1" s="288" t="s">
        <v>28</v>
      </c>
      <c r="DQ1" s="289"/>
      <c r="DR1" s="287" t="s">
        <v>64</v>
      </c>
      <c r="DS1" s="287"/>
      <c r="DT1" s="287" t="s">
        <v>38</v>
      </c>
      <c r="DU1" s="287"/>
      <c r="DV1" s="287" t="s">
        <v>68</v>
      </c>
      <c r="DW1" s="287"/>
      <c r="DX1" s="287" t="s">
        <v>67</v>
      </c>
      <c r="DY1" s="287"/>
      <c r="DZ1" s="288" t="s">
        <v>112</v>
      </c>
      <c r="EA1" s="289"/>
      <c r="EB1" s="287" t="s">
        <v>39</v>
      </c>
      <c r="EC1" s="287"/>
      <c r="ED1" s="287" t="s">
        <v>59</v>
      </c>
      <c r="EE1" s="287"/>
      <c r="EF1" s="288" t="s">
        <v>113</v>
      </c>
      <c r="EG1" s="289"/>
      <c r="EH1" s="288" t="s">
        <v>146</v>
      </c>
      <c r="EI1" s="289"/>
      <c r="EJ1" s="287" t="s">
        <v>31</v>
      </c>
      <c r="EK1" s="287"/>
      <c r="EL1" s="287" t="s">
        <v>60</v>
      </c>
      <c r="EM1" s="287"/>
      <c r="EN1" s="287" t="s">
        <v>61</v>
      </c>
      <c r="EO1" s="287"/>
      <c r="EP1" s="288" t="s">
        <v>114</v>
      </c>
      <c r="EQ1" s="289"/>
      <c r="ER1" s="287" t="s">
        <v>30</v>
      </c>
      <c r="ES1" s="287"/>
      <c r="ET1" s="288" t="s">
        <v>116</v>
      </c>
      <c r="EU1" s="289"/>
      <c r="EV1" s="287" t="s">
        <v>80</v>
      </c>
      <c r="EW1" s="287"/>
      <c r="EX1" s="287" t="s">
        <v>71</v>
      </c>
      <c r="EY1" s="287"/>
      <c r="EZ1" s="287" t="s">
        <v>49</v>
      </c>
      <c r="FA1" s="287"/>
      <c r="FB1" s="287" t="s">
        <v>189</v>
      </c>
      <c r="FC1" s="287"/>
      <c r="FD1" s="288" t="s">
        <v>117</v>
      </c>
      <c r="FE1" s="289"/>
      <c r="FF1" s="287" t="s">
        <v>54</v>
      </c>
      <c r="FG1" s="287"/>
      <c r="FH1" s="288" t="s">
        <v>152</v>
      </c>
      <c r="FI1" s="289"/>
      <c r="FJ1" s="288" t="s">
        <v>149</v>
      </c>
      <c r="FK1" s="289"/>
      <c r="FL1" s="288" t="s">
        <v>150</v>
      </c>
      <c r="FM1" s="289"/>
      <c r="FN1" s="288" t="s">
        <v>147</v>
      </c>
      <c r="FO1" s="289"/>
      <c r="FP1" s="288" t="s">
        <v>151</v>
      </c>
      <c r="FQ1" s="289"/>
      <c r="FR1" s="288" t="s">
        <v>137</v>
      </c>
      <c r="FS1" s="289"/>
      <c r="FT1" s="288" t="s">
        <v>128</v>
      </c>
      <c r="FU1" s="289"/>
      <c r="FV1" s="287" t="s">
        <v>55</v>
      </c>
      <c r="FW1" s="287"/>
      <c r="FX1" s="287" t="s">
        <v>50</v>
      </c>
      <c r="FY1" s="287"/>
      <c r="FZ1" s="287" t="s">
        <v>72</v>
      </c>
      <c r="GA1" s="287"/>
      <c r="GB1" s="288" t="s">
        <v>129</v>
      </c>
      <c r="GC1" s="289"/>
      <c r="GD1" s="288" t="s">
        <v>136</v>
      </c>
      <c r="GE1" s="289"/>
      <c r="GF1" s="287" t="s">
        <v>66</v>
      </c>
      <c r="GG1" s="287"/>
      <c r="GH1" s="288" t="s">
        <v>119</v>
      </c>
      <c r="GI1" s="289"/>
      <c r="GJ1" s="287" t="s">
        <v>69</v>
      </c>
      <c r="GK1" s="287"/>
      <c r="GL1" s="172"/>
      <c r="GM1" s="172"/>
      <c r="GN1" s="172"/>
      <c r="GO1" s="172"/>
      <c r="GP1" s="172"/>
      <c r="GQ1" s="172"/>
      <c r="GR1" s="172"/>
      <c r="GS1" s="172"/>
    </row>
    <row r="2" spans="1:201"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4"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4"/>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4"/>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4"/>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4"/>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4"/>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4"/>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4"/>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4"/>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4"/>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4"/>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4"/>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4"/>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4"/>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4"/>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4"/>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4"/>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4"/>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4"/>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4"/>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4"/>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4"/>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4"/>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4"/>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4"/>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4"/>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4"/>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4"/>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4"/>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4"/>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4"/>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4"/>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4"/>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4"/>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4"/>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4"/>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4"/>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4"/>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4"/>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4"/>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4"/>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4"/>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4"/>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4"/>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5">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4"/>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5">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4"/>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5">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4"/>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5">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4"/>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5">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4"/>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5">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4"/>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5">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4"/>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5">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4"/>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5">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4"/>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5">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4"/>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5">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4"/>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5">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4"/>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5">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4"/>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5">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4"/>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5">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4"/>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5">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4"/>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5">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4"/>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4"/>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4"/>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4"/>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4"/>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4"/>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5">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4"/>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5">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4">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5">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4">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5">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4">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5">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4">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5">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4">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5">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4">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5">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4">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5">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4">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5">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4">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5">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4"/>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5">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4"/>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5">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4">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5">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4">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5">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4">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5">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4">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5">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4">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5">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4">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5">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4">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5">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4">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5">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4">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5">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4">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5">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4">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5">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4">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5">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4">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5">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4">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5">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4">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5">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4">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5">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4">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4">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4">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4">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5">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4">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5">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4">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4">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4">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5">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4">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4">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5">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4">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5">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4">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5">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4">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4">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5">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4">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5">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4">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4">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5">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4">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5">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4">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5">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4">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5">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4">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4">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4">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5">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4">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5">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4">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5">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4">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5">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4">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5">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4">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5">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4">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5">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4">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5">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4">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5">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4">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5">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4">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5">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4">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5">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4">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5">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4">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5">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4">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5">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4">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5">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4">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5">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4">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5">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4">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6">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6">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5">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4">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5">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4">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5">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4">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5">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4">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5">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4">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5">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4">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5">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4">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5">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4">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5">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4">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5">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4">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5">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4">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5">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4">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5">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4">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5">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4">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5">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4">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5">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4">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5">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4">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5">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4">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5">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4">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5">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4">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5">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4">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5">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4">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5">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4">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5">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4">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5">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4">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97">
        <v>6</v>
      </c>
      <c r="GI164" s="7">
        <f t="shared" si="103"/>
        <v>66</v>
      </c>
      <c r="GJ164" s="97">
        <v>0</v>
      </c>
      <c r="GK164" s="7">
        <f t="shared" si="73"/>
        <v>44</v>
      </c>
    </row>
    <row r="165" spans="1:193" ht="14.25" customHeight="1" x14ac:dyDescent="0.2">
      <c r="A165" s="85">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4">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5">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4">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5">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4">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5">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4">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5">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4">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5">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4">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5">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4">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5">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4">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5">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4">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5">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4">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5">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4">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5">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4">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5">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4">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5">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4">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5">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4">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5">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4">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5">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4">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5">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4">
        <f t="shared" si="112"/>
        <v>7</v>
      </c>
      <c r="AJ182" s="101"/>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5">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97">
        <v>1</v>
      </c>
      <c r="AC183" s="7">
        <f t="shared" si="76"/>
        <v>163</v>
      </c>
      <c r="AD183" s="7"/>
      <c r="AE183" s="7"/>
      <c r="AF183" s="7"/>
      <c r="AG183" s="7"/>
      <c r="AH183" s="7">
        <v>0</v>
      </c>
      <c r="AI183" s="84">
        <f t="shared" si="112"/>
        <v>7</v>
      </c>
      <c r="AJ183" s="101"/>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5">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4">
        <f t="shared" si="112"/>
        <v>7</v>
      </c>
      <c r="AJ184" s="101"/>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5">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4">
        <f t="shared" si="112"/>
        <v>7</v>
      </c>
      <c r="AJ185" s="101"/>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5">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4">
        <f t="shared" si="112"/>
        <v>7</v>
      </c>
      <c r="AJ186" s="101"/>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5">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4">
        <f t="shared" si="112"/>
        <v>7</v>
      </c>
      <c r="AJ187" s="101"/>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5">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4">
        <f t="shared" si="112"/>
        <v>7</v>
      </c>
      <c r="AJ188" s="101"/>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5">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4">
        <f t="shared" si="112"/>
        <v>7</v>
      </c>
      <c r="AJ189" s="101"/>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5">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4">
        <f t="shared" si="112"/>
        <v>7</v>
      </c>
      <c r="AJ190" s="101"/>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5">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4">
        <f t="shared" si="112"/>
        <v>7</v>
      </c>
      <c r="AJ191" s="101"/>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5">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4">
        <f t="shared" si="112"/>
        <v>7</v>
      </c>
      <c r="AJ192" s="101"/>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5">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4">
        <f t="shared" si="112"/>
        <v>7</v>
      </c>
      <c r="AJ193" s="101"/>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5">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4">
        <f t="shared" si="112"/>
        <v>7</v>
      </c>
      <c r="AJ194" s="101"/>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5">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4">
        <f t="shared" si="112"/>
        <v>7</v>
      </c>
      <c r="AJ195" s="101"/>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5">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4">
        <f t="shared" si="112"/>
        <v>7</v>
      </c>
      <c r="AJ196" s="101"/>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5">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4">
        <f t="shared" si="112"/>
        <v>7</v>
      </c>
      <c r="AJ197" s="101"/>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5">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4">
        <f t="shared" si="112"/>
        <v>7</v>
      </c>
      <c r="AJ198" s="101"/>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5">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4">
        <f t="shared" si="112"/>
        <v>7</v>
      </c>
      <c r="AJ199" s="101"/>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5">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4">
        <f t="shared" si="112"/>
        <v>7</v>
      </c>
      <c r="AJ200" s="101"/>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5">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4">
        <f t="shared" si="112"/>
        <v>7</v>
      </c>
      <c r="AJ201" s="101"/>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5">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4">
        <f t="shared" si="112"/>
        <v>7</v>
      </c>
      <c r="AJ202" s="101"/>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5">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4">
        <f t="shared" si="112"/>
        <v>7</v>
      </c>
      <c r="AJ203" s="101"/>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5">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4">
        <f t="shared" si="112"/>
        <v>7</v>
      </c>
      <c r="AJ204" s="101"/>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5">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4">
        <f t="shared" si="112"/>
        <v>7</v>
      </c>
      <c r="AJ205" s="101"/>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5">
        <v>44169</v>
      </c>
      <c r="B206" s="7">
        <v>0</v>
      </c>
      <c r="C206" s="7">
        <f t="shared" si="135"/>
        <v>0</v>
      </c>
      <c r="D206" s="7"/>
      <c r="E206" s="7"/>
      <c r="F206" s="7"/>
      <c r="G206" s="7"/>
      <c r="H206" s="7">
        <v>0</v>
      </c>
      <c r="I206" s="7">
        <f t="shared" si="142"/>
        <v>404</v>
      </c>
      <c r="J206" s="7"/>
      <c r="K206" s="7"/>
      <c r="L206" s="7"/>
      <c r="M206" s="7"/>
      <c r="N206" s="97">
        <v>0</v>
      </c>
      <c r="O206" s="97">
        <f t="shared" si="144"/>
        <v>199</v>
      </c>
      <c r="P206" s="7"/>
      <c r="Q206" s="7"/>
      <c r="R206" s="7"/>
      <c r="S206" s="7"/>
      <c r="T206" s="7"/>
      <c r="U206" s="7"/>
      <c r="V206" s="7"/>
      <c r="W206" s="7"/>
      <c r="X206" s="7"/>
      <c r="Y206" s="7"/>
      <c r="Z206" s="7"/>
      <c r="AA206" s="7"/>
      <c r="AB206" s="97">
        <v>0</v>
      </c>
      <c r="AC206" s="97">
        <f t="shared" si="143"/>
        <v>179</v>
      </c>
      <c r="AD206" s="7"/>
      <c r="AE206" s="7"/>
      <c r="AF206" s="7"/>
      <c r="AG206" s="7"/>
      <c r="AH206" s="7">
        <v>0</v>
      </c>
      <c r="AI206" s="84">
        <f t="shared" si="112"/>
        <v>7</v>
      </c>
      <c r="AJ206" s="101"/>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97">
        <v>0</v>
      </c>
      <c r="EA206" s="97">
        <f t="shared" si="145"/>
        <v>24</v>
      </c>
      <c r="EB206" s="7"/>
      <c r="EC206" s="7"/>
      <c r="ED206" s="7"/>
      <c r="EE206" s="7"/>
      <c r="EF206" s="7"/>
      <c r="EG206" s="7"/>
      <c r="EH206" s="7"/>
      <c r="EI206" s="7"/>
      <c r="EJ206" s="7"/>
      <c r="EK206" s="7"/>
      <c r="EL206" s="7"/>
      <c r="EM206" s="7"/>
      <c r="EN206" s="7"/>
      <c r="EO206" s="7"/>
      <c r="EP206" s="7"/>
      <c r="EQ206" s="7"/>
      <c r="ER206" s="7"/>
      <c r="ES206" s="7"/>
      <c r="ET206" s="7"/>
      <c r="EU206" s="7"/>
      <c r="EV206" s="97">
        <v>0</v>
      </c>
      <c r="EW206" s="97">
        <f t="shared" si="146"/>
        <v>122</v>
      </c>
      <c r="EX206" s="7"/>
      <c r="EY206" s="7"/>
      <c r="EZ206" s="7"/>
      <c r="FA206" s="7"/>
      <c r="FB206" s="97"/>
      <c r="FC206" s="9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5">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4">
        <f t="shared" si="112"/>
        <v>7</v>
      </c>
      <c r="AJ207" s="101"/>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5">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4">
        <f t="shared" si="112"/>
        <v>7</v>
      </c>
      <c r="AJ208" s="101"/>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5">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4">
        <f t="shared" si="112"/>
        <v>7</v>
      </c>
      <c r="AJ209" s="101"/>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5">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4">
        <f t="shared" si="112"/>
        <v>7</v>
      </c>
      <c r="AJ210" s="101"/>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5">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4">
        <f t="shared" si="112"/>
        <v>7</v>
      </c>
      <c r="AJ211" s="101"/>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5">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4">
        <f t="shared" si="112"/>
        <v>7</v>
      </c>
      <c r="AJ212" s="101"/>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5">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4">
        <f t="shared" si="112"/>
        <v>7</v>
      </c>
      <c r="AJ213" s="101"/>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5">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4">
        <f t="shared" si="112"/>
        <v>7</v>
      </c>
      <c r="AJ214" s="101"/>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5">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4">
        <f t="shared" si="112"/>
        <v>7</v>
      </c>
      <c r="AJ215" s="101"/>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5">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4">
        <f t="shared" ref="AI216:AI261" si="147">SUM(AH216+AI215)</f>
        <v>7</v>
      </c>
      <c r="AJ216" s="101"/>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5">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4">
        <f t="shared" si="147"/>
        <v>7</v>
      </c>
      <c r="AJ217" s="101"/>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5">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4">
        <f t="shared" si="147"/>
        <v>7</v>
      </c>
      <c r="AJ218" s="101"/>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5">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61" si="148">SUM(AE218,AD219)</f>
        <v>311</v>
      </c>
      <c r="AF219" s="7"/>
      <c r="AG219" s="7"/>
      <c r="AH219" s="7">
        <v>0</v>
      </c>
      <c r="AI219" s="84">
        <f t="shared" si="147"/>
        <v>7</v>
      </c>
      <c r="AJ219" s="101"/>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5">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4">
        <f t="shared" si="147"/>
        <v>7</v>
      </c>
      <c r="AJ220" s="101"/>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97">
        <v>2</v>
      </c>
      <c r="GI220" s="7">
        <f t="shared" ref="GI220:GI221" si="150">SUM(GI219,GH220)</f>
        <v>88</v>
      </c>
      <c r="GJ220" s="7"/>
      <c r="GK220" s="7"/>
    </row>
    <row r="221" spans="1:193" ht="15" customHeight="1" x14ac:dyDescent="0.2">
      <c r="A221" s="85">
        <v>44184</v>
      </c>
      <c r="B221" s="7"/>
      <c r="C221" s="7">
        <f t="shared" ref="C221:C237" si="151">SUM(C219,B220)</f>
        <v>0</v>
      </c>
      <c r="D221" s="7"/>
      <c r="E221" s="7"/>
      <c r="F221" s="7"/>
      <c r="G221" s="7"/>
      <c r="H221" s="7"/>
      <c r="I221" s="7">
        <f t="shared" ref="I221:I237" si="152">SUM(I220,H221)</f>
        <v>404</v>
      </c>
      <c r="J221" s="7"/>
      <c r="K221" s="7"/>
      <c r="L221" s="7"/>
      <c r="M221" s="7">
        <f t="shared" ref="M221:M261" si="153">SUM(M220,L221)</f>
        <v>2</v>
      </c>
      <c r="N221" s="7"/>
      <c r="O221" s="7">
        <f t="shared" ref="O221:O261" si="154">SUM(O220,N221)</f>
        <v>206</v>
      </c>
      <c r="P221" s="7"/>
      <c r="Q221" s="7"/>
      <c r="R221" s="7"/>
      <c r="S221" s="7"/>
      <c r="T221" s="7"/>
      <c r="U221" s="7">
        <f t="shared" ref="U221:U240" si="155">SUM(U220,T221)</f>
        <v>0</v>
      </c>
      <c r="V221" s="7"/>
      <c r="W221" s="7"/>
      <c r="X221" s="7"/>
      <c r="Y221" s="7">
        <f t="shared" ref="Y221:Y261" si="156">SUM(Y220,X221)</f>
        <v>61</v>
      </c>
      <c r="Z221" s="7"/>
      <c r="AA221" s="7"/>
      <c r="AB221" s="7"/>
      <c r="AC221" s="7"/>
      <c r="AD221" s="7"/>
      <c r="AE221" s="7">
        <f t="shared" si="148"/>
        <v>315</v>
      </c>
      <c r="AF221" s="7"/>
      <c r="AG221" s="7"/>
      <c r="AH221" s="7"/>
      <c r="AI221" s="84">
        <f t="shared" si="147"/>
        <v>7</v>
      </c>
      <c r="AJ221" s="101"/>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5">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4">
        <f t="shared" si="147"/>
        <v>7</v>
      </c>
      <c r="AJ222" s="101"/>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5">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4">
        <f t="shared" si="147"/>
        <v>7</v>
      </c>
      <c r="AJ223" s="101"/>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5">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4">
        <f t="shared" si="147"/>
        <v>7</v>
      </c>
      <c r="AJ224" s="101"/>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5">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4">
        <f t="shared" si="147"/>
        <v>7</v>
      </c>
      <c r="AJ225" s="101"/>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5">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4">
        <f t="shared" si="147"/>
        <v>7</v>
      </c>
      <c r="AJ226" s="101"/>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5">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4">
        <f t="shared" si="147"/>
        <v>7</v>
      </c>
      <c r="AJ227" s="101"/>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5">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4">
        <f t="shared" si="147"/>
        <v>7</v>
      </c>
      <c r="AJ228" s="101"/>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5">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4">
        <f t="shared" si="147"/>
        <v>7</v>
      </c>
      <c r="AJ229" s="101"/>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5">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4">
        <f t="shared" si="147"/>
        <v>7</v>
      </c>
      <c r="AJ230" s="101"/>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5">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4">
        <f t="shared" si="147"/>
        <v>7</v>
      </c>
      <c r="AJ231" s="101"/>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5">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4">
        <f t="shared" si="147"/>
        <v>7</v>
      </c>
      <c r="AJ232" s="101"/>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5">
        <v>44196</v>
      </c>
      <c r="B233" s="7">
        <v>0</v>
      </c>
      <c r="C233" s="7">
        <f t="shared" si="151"/>
        <v>0</v>
      </c>
      <c r="D233" s="7"/>
      <c r="E233" s="7"/>
      <c r="F233" s="7">
        <v>0</v>
      </c>
      <c r="G233" s="7">
        <f t="shared" ref="G233:G261"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4">
        <f t="shared" si="147"/>
        <v>8</v>
      </c>
      <c r="AJ233" s="101"/>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5">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4">
        <f t="shared" si="147"/>
        <v>8</v>
      </c>
      <c r="AJ234" s="101"/>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5">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4">
        <f t="shared" si="147"/>
        <v>8</v>
      </c>
      <c r="AJ235" s="101"/>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5">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4">
        <f t="shared" si="147"/>
        <v>8</v>
      </c>
      <c r="AJ236" s="101"/>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5">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4">
        <f t="shared" si="147"/>
        <v>8</v>
      </c>
      <c r="AJ237" s="101"/>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5">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61" si="167">SUM(W237,V238)</f>
        <v>108</v>
      </c>
      <c r="X238" s="7">
        <v>0</v>
      </c>
      <c r="Y238" s="7">
        <f t="shared" si="156"/>
        <v>71</v>
      </c>
      <c r="Z238" s="7">
        <v>4</v>
      </c>
      <c r="AA238" s="7">
        <f t="shared" ref="AA238:AA261" si="168">SUM(AA237,Z238)</f>
        <v>49</v>
      </c>
      <c r="AB238" s="7"/>
      <c r="AC238" s="7"/>
      <c r="AD238" s="7">
        <v>7</v>
      </c>
      <c r="AE238" s="7">
        <f t="shared" si="148"/>
        <v>400</v>
      </c>
      <c r="AF238" s="7">
        <v>8</v>
      </c>
      <c r="AG238" s="7">
        <f t="shared" ref="AG238:AG261" si="169">SUM(AG237,AF238)</f>
        <v>258</v>
      </c>
      <c r="AH238" s="7">
        <v>0</v>
      </c>
      <c r="AI238" s="84">
        <f t="shared" si="147"/>
        <v>8</v>
      </c>
      <c r="AJ238" s="101"/>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5">
        <v>44202</v>
      </c>
      <c r="B239" s="7">
        <v>0</v>
      </c>
      <c r="C239" s="7">
        <f>SUM(C237,B238)</f>
        <v>0</v>
      </c>
      <c r="D239" s="7"/>
      <c r="E239" s="7"/>
      <c r="F239" s="7">
        <v>1</v>
      </c>
      <c r="G239" s="7">
        <f t="shared" si="165"/>
        <v>121</v>
      </c>
      <c r="H239" s="7">
        <v>0</v>
      </c>
      <c r="I239" s="7">
        <f t="shared" ref="I239:I261"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4">
        <f t="shared" si="147"/>
        <v>8</v>
      </c>
      <c r="AJ239" s="101"/>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5">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4">
        <f t="shared" si="147"/>
        <v>8</v>
      </c>
      <c r="AJ240" s="101"/>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5">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4">
        <f t="shared" si="147"/>
        <v>8</v>
      </c>
      <c r="AJ241" s="101"/>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5">
        <v>44205</v>
      </c>
      <c r="B242" s="7"/>
      <c r="C242" s="7">
        <f t="shared" ref="C242:C261"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61"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4">
        <f t="shared" si="147"/>
        <v>8</v>
      </c>
      <c r="AJ242" s="101"/>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5">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4">
        <f t="shared" si="147"/>
        <v>8</v>
      </c>
      <c r="AJ243" s="101"/>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5">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4">
        <f t="shared" si="147"/>
        <v>8</v>
      </c>
      <c r="AJ244" s="101"/>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5">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4">
        <f t="shared" si="147"/>
        <v>8</v>
      </c>
      <c r="AJ245" s="101"/>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5">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4">
        <f t="shared" si="147"/>
        <v>8</v>
      </c>
      <c r="AJ246" s="101"/>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5">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4">
        <f t="shared" si="147"/>
        <v>8</v>
      </c>
      <c r="AJ247" s="101"/>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5">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4">
        <f t="shared" si="147"/>
        <v>8</v>
      </c>
      <c r="AJ248" s="101"/>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5">
        <v>44212</v>
      </c>
      <c r="B249" s="7"/>
      <c r="C249" s="7">
        <f t="shared" si="171"/>
        <v>0</v>
      </c>
      <c r="D249" s="7"/>
      <c r="E249" s="7"/>
      <c r="F249" s="7"/>
      <c r="G249" s="7">
        <f t="shared" si="165"/>
        <v>143</v>
      </c>
      <c r="H249" s="7"/>
      <c r="I249" s="7">
        <f t="shared" si="170"/>
        <v>404</v>
      </c>
      <c r="J249" s="7"/>
      <c r="K249" s="7">
        <f t="shared" ref="K249:K261"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4">
        <f t="shared" si="147"/>
        <v>8</v>
      </c>
      <c r="AJ249" s="101"/>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5">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4">
        <f t="shared" si="147"/>
        <v>8</v>
      </c>
      <c r="AJ250" s="101"/>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5">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4">
        <f t="shared" si="147"/>
        <v>8</v>
      </c>
      <c r="AJ251" s="101"/>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5">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4">
        <f t="shared" si="147"/>
        <v>8</v>
      </c>
      <c r="AJ252" s="101"/>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5">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4">
        <f t="shared" si="147"/>
        <v>8</v>
      </c>
      <c r="AJ253" s="101"/>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5">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4">
        <f t="shared" si="147"/>
        <v>8</v>
      </c>
      <c r="AJ254" s="101"/>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5">
        <v>44218</v>
      </c>
      <c r="B255" s="7">
        <v>0</v>
      </c>
      <c r="C255" s="7">
        <f t="shared" si="171"/>
        <v>0</v>
      </c>
      <c r="D255" s="7">
        <v>5</v>
      </c>
      <c r="E255" s="7">
        <f>D255+E254</f>
        <v>179</v>
      </c>
      <c r="F255" s="7">
        <v>0</v>
      </c>
      <c r="G255" s="7">
        <f t="shared" si="165"/>
        <v>147</v>
      </c>
      <c r="H255" s="7">
        <v>0</v>
      </c>
      <c r="I255" s="7">
        <f t="shared" si="170"/>
        <v>404</v>
      </c>
      <c r="J255" s="7">
        <v>0</v>
      </c>
      <c r="K255" s="7">
        <f t="shared" si="174"/>
        <v>35</v>
      </c>
      <c r="L255" s="7">
        <v>0</v>
      </c>
      <c r="M255" s="7">
        <f t="shared" si="153"/>
        <v>16</v>
      </c>
      <c r="N255" s="7">
        <v>0</v>
      </c>
      <c r="O255" s="7">
        <f t="shared" si="154"/>
        <v>216</v>
      </c>
      <c r="P255" s="7">
        <v>2</v>
      </c>
      <c r="Q255" s="7">
        <f>P255+Q254</f>
        <v>145</v>
      </c>
      <c r="R255" s="7">
        <v>0</v>
      </c>
      <c r="S255" s="7">
        <f>R255+S254</f>
        <v>10</v>
      </c>
      <c r="T255" s="7">
        <v>0</v>
      </c>
      <c r="U255" s="7">
        <f t="shared" si="172"/>
        <v>0</v>
      </c>
      <c r="V255" s="7">
        <v>5</v>
      </c>
      <c r="W255" s="7">
        <f t="shared" si="167"/>
        <v>145</v>
      </c>
      <c r="X255" s="7">
        <v>1</v>
      </c>
      <c r="Y255" s="7">
        <f t="shared" si="156"/>
        <v>82</v>
      </c>
      <c r="Z255" s="7">
        <v>0</v>
      </c>
      <c r="AA255" s="7">
        <f t="shared" si="168"/>
        <v>81</v>
      </c>
      <c r="AB255" s="7">
        <v>1</v>
      </c>
      <c r="AC255" s="7">
        <f>AB255+AC254</f>
        <v>184</v>
      </c>
      <c r="AD255" s="7">
        <v>3</v>
      </c>
      <c r="AE255" s="7">
        <f t="shared" si="148"/>
        <v>452</v>
      </c>
      <c r="AF255" s="7">
        <v>2</v>
      </c>
      <c r="AG255" s="7">
        <f t="shared" si="169"/>
        <v>308</v>
      </c>
      <c r="AH255" s="7">
        <v>0</v>
      </c>
      <c r="AI255" s="84">
        <f t="shared" si="147"/>
        <v>8</v>
      </c>
      <c r="AJ255" s="101"/>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5">
        <v>44219</v>
      </c>
      <c r="B256" s="7"/>
      <c r="C256" s="7">
        <f t="shared" si="171"/>
        <v>0</v>
      </c>
      <c r="D256" s="7"/>
      <c r="E256" s="7">
        <f t="shared" ref="E256:E261" si="175">D256+E255</f>
        <v>179</v>
      </c>
      <c r="F256" s="7"/>
      <c r="G256" s="7">
        <f t="shared" si="165"/>
        <v>147</v>
      </c>
      <c r="H256" s="7"/>
      <c r="I256" s="7">
        <f t="shared" si="170"/>
        <v>404</v>
      </c>
      <c r="J256" s="7"/>
      <c r="K256" s="7">
        <f t="shared" si="174"/>
        <v>35</v>
      </c>
      <c r="L256" s="7"/>
      <c r="M256" s="7">
        <f t="shared" si="153"/>
        <v>16</v>
      </c>
      <c r="N256" s="7"/>
      <c r="O256" s="7">
        <f t="shared" si="154"/>
        <v>216</v>
      </c>
      <c r="P256" s="7"/>
      <c r="Q256" s="7">
        <f t="shared" ref="Q256:Q261" si="176">P256+Q255</f>
        <v>145</v>
      </c>
      <c r="R256" s="7"/>
      <c r="S256" s="7">
        <f t="shared" ref="S256:S261" si="177">R256+S255</f>
        <v>10</v>
      </c>
      <c r="T256" s="7"/>
      <c r="U256" s="7">
        <f t="shared" si="172"/>
        <v>0</v>
      </c>
      <c r="V256" s="7"/>
      <c r="W256" s="7">
        <f t="shared" si="167"/>
        <v>145</v>
      </c>
      <c r="X256" s="7"/>
      <c r="Y256" s="7">
        <f t="shared" si="156"/>
        <v>82</v>
      </c>
      <c r="Z256" s="7"/>
      <c r="AA256" s="7">
        <f t="shared" si="168"/>
        <v>81</v>
      </c>
      <c r="AB256" s="7"/>
      <c r="AC256" s="7">
        <f t="shared" ref="AC256:AC261" si="178">AB256+AC255</f>
        <v>184</v>
      </c>
      <c r="AD256" s="7"/>
      <c r="AE256" s="7">
        <f t="shared" si="148"/>
        <v>452</v>
      </c>
      <c r="AF256" s="7"/>
      <c r="AG256" s="7">
        <f t="shared" si="169"/>
        <v>308</v>
      </c>
      <c r="AH256" s="7"/>
      <c r="AI256" s="84">
        <f t="shared" si="147"/>
        <v>8</v>
      </c>
      <c r="AJ256" s="101"/>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5">
        <v>44220</v>
      </c>
      <c r="B257" s="7"/>
      <c r="C257" s="7">
        <f t="shared" si="171"/>
        <v>0</v>
      </c>
      <c r="D257" s="7"/>
      <c r="E257" s="7">
        <f t="shared" si="175"/>
        <v>179</v>
      </c>
      <c r="F257" s="7"/>
      <c r="G257" s="7">
        <f t="shared" si="165"/>
        <v>147</v>
      </c>
      <c r="H257" s="7"/>
      <c r="I257" s="7">
        <f t="shared" si="170"/>
        <v>404</v>
      </c>
      <c r="J257" s="7"/>
      <c r="K257" s="7">
        <f t="shared" si="174"/>
        <v>35</v>
      </c>
      <c r="L257" s="7"/>
      <c r="M257" s="7">
        <f t="shared" si="153"/>
        <v>16</v>
      </c>
      <c r="N257" s="7"/>
      <c r="O257" s="7">
        <f t="shared" si="154"/>
        <v>216</v>
      </c>
      <c r="P257" s="7"/>
      <c r="Q257" s="7">
        <f t="shared" si="176"/>
        <v>145</v>
      </c>
      <c r="R257" s="7"/>
      <c r="S257" s="7">
        <f t="shared" si="177"/>
        <v>10</v>
      </c>
      <c r="T257" s="7"/>
      <c r="U257" s="7">
        <f t="shared" si="172"/>
        <v>0</v>
      </c>
      <c r="V257" s="7"/>
      <c r="W257" s="7">
        <f t="shared" si="167"/>
        <v>145</v>
      </c>
      <c r="X257" s="7"/>
      <c r="Y257" s="7">
        <f t="shared" si="156"/>
        <v>82</v>
      </c>
      <c r="Z257" s="7"/>
      <c r="AA257" s="7">
        <f t="shared" si="168"/>
        <v>81</v>
      </c>
      <c r="AB257" s="7"/>
      <c r="AC257" s="7">
        <f t="shared" si="178"/>
        <v>184</v>
      </c>
      <c r="AD257" s="7"/>
      <c r="AE257" s="7">
        <f t="shared" si="148"/>
        <v>452</v>
      </c>
      <c r="AF257" s="7"/>
      <c r="AG257" s="7">
        <f t="shared" si="169"/>
        <v>308</v>
      </c>
      <c r="AH257" s="7"/>
      <c r="AI257" s="84">
        <f t="shared" si="147"/>
        <v>8</v>
      </c>
      <c r="AJ257" s="101"/>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5" customHeight="1" x14ac:dyDescent="0.2">
      <c r="A258" s="85">
        <v>44221</v>
      </c>
      <c r="B258" s="7">
        <v>0</v>
      </c>
      <c r="C258" s="7">
        <f t="shared" si="171"/>
        <v>0</v>
      </c>
      <c r="D258" s="7">
        <v>19</v>
      </c>
      <c r="E258" s="7">
        <f t="shared" si="175"/>
        <v>198</v>
      </c>
      <c r="F258" s="7">
        <v>1</v>
      </c>
      <c r="G258" s="7">
        <f t="shared" si="165"/>
        <v>148</v>
      </c>
      <c r="H258" s="7">
        <v>0</v>
      </c>
      <c r="I258" s="7">
        <f t="shared" si="170"/>
        <v>404</v>
      </c>
      <c r="J258" s="7">
        <v>1</v>
      </c>
      <c r="K258" s="7">
        <f t="shared" si="174"/>
        <v>36</v>
      </c>
      <c r="L258" s="7">
        <v>0</v>
      </c>
      <c r="M258" s="7">
        <f t="shared" si="153"/>
        <v>16</v>
      </c>
      <c r="N258" s="7">
        <v>0</v>
      </c>
      <c r="O258" s="7">
        <f t="shared" si="154"/>
        <v>216</v>
      </c>
      <c r="P258" s="7">
        <v>5</v>
      </c>
      <c r="Q258" s="7">
        <f t="shared" si="176"/>
        <v>150</v>
      </c>
      <c r="R258" s="7">
        <v>0</v>
      </c>
      <c r="S258" s="7">
        <f t="shared" si="177"/>
        <v>10</v>
      </c>
      <c r="T258" s="7">
        <v>0</v>
      </c>
      <c r="U258" s="7">
        <f t="shared" si="172"/>
        <v>0</v>
      </c>
      <c r="V258" s="7">
        <v>2</v>
      </c>
      <c r="W258" s="7">
        <f t="shared" si="167"/>
        <v>147</v>
      </c>
      <c r="X258" s="7">
        <v>1</v>
      </c>
      <c r="Y258" s="7">
        <f t="shared" si="156"/>
        <v>83</v>
      </c>
      <c r="Z258" s="7">
        <v>1</v>
      </c>
      <c r="AA258" s="7">
        <f t="shared" si="168"/>
        <v>82</v>
      </c>
      <c r="AB258" s="7">
        <v>0</v>
      </c>
      <c r="AC258" s="7">
        <f t="shared" si="178"/>
        <v>184</v>
      </c>
      <c r="AD258" s="7">
        <v>6</v>
      </c>
      <c r="AE258" s="7">
        <f t="shared" si="148"/>
        <v>458</v>
      </c>
      <c r="AF258" s="7">
        <v>3</v>
      </c>
      <c r="AG258" s="7">
        <f t="shared" si="169"/>
        <v>311</v>
      </c>
      <c r="AH258" s="7">
        <v>0</v>
      </c>
      <c r="AI258" s="84">
        <f t="shared" si="147"/>
        <v>8</v>
      </c>
      <c r="AJ258" s="101"/>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ht="15" customHeight="1" x14ac:dyDescent="0.2">
      <c r="A259" s="85">
        <v>44222</v>
      </c>
      <c r="B259" s="7">
        <v>0</v>
      </c>
      <c r="C259" s="7">
        <f t="shared" si="171"/>
        <v>0</v>
      </c>
      <c r="D259" s="7">
        <v>3</v>
      </c>
      <c r="E259" s="7">
        <f t="shared" si="175"/>
        <v>201</v>
      </c>
      <c r="F259" s="7">
        <v>0</v>
      </c>
      <c r="G259" s="7">
        <f t="shared" si="165"/>
        <v>148</v>
      </c>
      <c r="H259" s="7">
        <v>0</v>
      </c>
      <c r="I259" s="7">
        <f t="shared" si="170"/>
        <v>404</v>
      </c>
      <c r="J259" s="7">
        <v>0</v>
      </c>
      <c r="K259" s="7">
        <f t="shared" si="174"/>
        <v>36</v>
      </c>
      <c r="L259" s="7">
        <v>0</v>
      </c>
      <c r="M259" s="7">
        <f t="shared" si="153"/>
        <v>16</v>
      </c>
      <c r="N259" s="7">
        <v>0</v>
      </c>
      <c r="O259" s="7">
        <f t="shared" si="154"/>
        <v>216</v>
      </c>
      <c r="P259" s="7">
        <v>0</v>
      </c>
      <c r="Q259" s="7">
        <f t="shared" si="176"/>
        <v>150</v>
      </c>
      <c r="R259" s="7">
        <v>0</v>
      </c>
      <c r="S259" s="7">
        <f t="shared" si="177"/>
        <v>10</v>
      </c>
      <c r="T259" s="7">
        <v>0</v>
      </c>
      <c r="U259" s="7">
        <f t="shared" si="172"/>
        <v>0</v>
      </c>
      <c r="V259" s="7">
        <v>2</v>
      </c>
      <c r="W259" s="7">
        <f t="shared" si="167"/>
        <v>149</v>
      </c>
      <c r="X259" s="7">
        <v>0</v>
      </c>
      <c r="Y259" s="7">
        <f t="shared" si="156"/>
        <v>83</v>
      </c>
      <c r="Z259" s="7">
        <v>0</v>
      </c>
      <c r="AA259" s="7">
        <f t="shared" si="168"/>
        <v>82</v>
      </c>
      <c r="AB259" s="7">
        <v>3</v>
      </c>
      <c r="AC259" s="7">
        <f t="shared" si="178"/>
        <v>187</v>
      </c>
      <c r="AD259" s="7">
        <v>1</v>
      </c>
      <c r="AE259" s="7">
        <f t="shared" si="148"/>
        <v>459</v>
      </c>
      <c r="AF259" s="7">
        <v>1</v>
      </c>
      <c r="AG259" s="7">
        <f t="shared" si="169"/>
        <v>312</v>
      </c>
      <c r="AH259" s="7">
        <v>0</v>
      </c>
      <c r="AI259" s="84">
        <f t="shared" si="147"/>
        <v>8</v>
      </c>
      <c r="AJ259" s="101"/>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row>
    <row r="260" spans="1:201" ht="15" customHeight="1" x14ac:dyDescent="0.2">
      <c r="A260" s="85">
        <v>44223</v>
      </c>
      <c r="B260" s="7">
        <v>0</v>
      </c>
      <c r="C260" s="7">
        <f t="shared" si="171"/>
        <v>0</v>
      </c>
      <c r="D260" s="7">
        <v>1</v>
      </c>
      <c r="E260" s="7">
        <f t="shared" si="175"/>
        <v>202</v>
      </c>
      <c r="F260" s="7">
        <v>0</v>
      </c>
      <c r="G260" s="7">
        <f t="shared" si="165"/>
        <v>148</v>
      </c>
      <c r="H260" s="7">
        <v>0</v>
      </c>
      <c r="I260" s="7">
        <f t="shared" si="170"/>
        <v>404</v>
      </c>
      <c r="J260" s="7">
        <v>0</v>
      </c>
      <c r="K260" s="7">
        <f t="shared" si="174"/>
        <v>36</v>
      </c>
      <c r="L260" s="7">
        <v>0</v>
      </c>
      <c r="M260" s="7">
        <f t="shared" si="153"/>
        <v>16</v>
      </c>
      <c r="N260" s="7">
        <v>0</v>
      </c>
      <c r="O260" s="7">
        <f t="shared" si="154"/>
        <v>216</v>
      </c>
      <c r="P260" s="7">
        <v>1</v>
      </c>
      <c r="Q260" s="7">
        <f t="shared" si="176"/>
        <v>151</v>
      </c>
      <c r="R260" s="7">
        <v>0</v>
      </c>
      <c r="S260" s="7">
        <f t="shared" si="177"/>
        <v>10</v>
      </c>
      <c r="T260" s="7">
        <v>0</v>
      </c>
      <c r="U260" s="7">
        <f t="shared" si="172"/>
        <v>0</v>
      </c>
      <c r="V260" s="7">
        <v>1</v>
      </c>
      <c r="W260" s="7">
        <f t="shared" si="167"/>
        <v>150</v>
      </c>
      <c r="X260" s="7">
        <v>0</v>
      </c>
      <c r="Y260" s="7">
        <f t="shared" si="156"/>
        <v>83</v>
      </c>
      <c r="Z260" s="7">
        <v>0</v>
      </c>
      <c r="AA260" s="7">
        <f t="shared" si="168"/>
        <v>82</v>
      </c>
      <c r="AB260" s="7">
        <v>0</v>
      </c>
      <c r="AC260" s="7">
        <f t="shared" si="178"/>
        <v>187</v>
      </c>
      <c r="AD260" s="7">
        <v>0</v>
      </c>
      <c r="AE260" s="7">
        <f t="shared" si="148"/>
        <v>459</v>
      </c>
      <c r="AF260" s="7">
        <v>0</v>
      </c>
      <c r="AG260" s="7">
        <f t="shared" si="169"/>
        <v>312</v>
      </c>
      <c r="AH260" s="7">
        <v>0</v>
      </c>
      <c r="AI260" s="84">
        <f t="shared" si="147"/>
        <v>8</v>
      </c>
      <c r="AJ260" s="101"/>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row>
    <row r="261" spans="1:201" ht="15" customHeight="1" x14ac:dyDescent="0.2">
      <c r="A261" s="85">
        <v>44224</v>
      </c>
      <c r="B261" s="7">
        <v>0</v>
      </c>
      <c r="C261" s="7">
        <f t="shared" si="171"/>
        <v>0</v>
      </c>
      <c r="D261" s="7">
        <v>2</v>
      </c>
      <c r="E261" s="7">
        <f t="shared" si="175"/>
        <v>204</v>
      </c>
      <c r="F261" s="7">
        <v>0</v>
      </c>
      <c r="G261" s="7">
        <f t="shared" si="165"/>
        <v>148</v>
      </c>
      <c r="H261" s="7">
        <v>0</v>
      </c>
      <c r="I261" s="7">
        <f t="shared" si="170"/>
        <v>404</v>
      </c>
      <c r="J261" s="7">
        <v>0</v>
      </c>
      <c r="K261" s="7">
        <f t="shared" si="174"/>
        <v>36</v>
      </c>
      <c r="L261" s="7">
        <v>0</v>
      </c>
      <c r="M261" s="7">
        <f t="shared" si="153"/>
        <v>16</v>
      </c>
      <c r="N261" s="7">
        <v>0</v>
      </c>
      <c r="O261" s="7">
        <f t="shared" si="154"/>
        <v>216</v>
      </c>
      <c r="P261" s="7">
        <v>1</v>
      </c>
      <c r="Q261" s="7">
        <f t="shared" si="176"/>
        <v>152</v>
      </c>
      <c r="R261" s="7">
        <v>0</v>
      </c>
      <c r="S261" s="7">
        <f t="shared" si="177"/>
        <v>10</v>
      </c>
      <c r="T261" s="7">
        <v>0</v>
      </c>
      <c r="U261" s="7">
        <f t="shared" si="172"/>
        <v>0</v>
      </c>
      <c r="V261" s="7">
        <v>5</v>
      </c>
      <c r="W261" s="7">
        <f t="shared" si="167"/>
        <v>155</v>
      </c>
      <c r="X261" s="7">
        <v>0</v>
      </c>
      <c r="Y261" s="7">
        <f t="shared" si="156"/>
        <v>83</v>
      </c>
      <c r="Z261" s="7">
        <v>1</v>
      </c>
      <c r="AA261" s="7">
        <f t="shared" si="168"/>
        <v>83</v>
      </c>
      <c r="AB261" s="7">
        <v>2</v>
      </c>
      <c r="AC261" s="7">
        <f t="shared" si="178"/>
        <v>189</v>
      </c>
      <c r="AD261" s="7">
        <v>2</v>
      </c>
      <c r="AE261" s="7">
        <f t="shared" si="148"/>
        <v>461</v>
      </c>
      <c r="AF261" s="7">
        <v>1</v>
      </c>
      <c r="AG261" s="7">
        <f t="shared" si="169"/>
        <v>313</v>
      </c>
      <c r="AH261" s="7">
        <v>0</v>
      </c>
      <c r="AI261" s="84">
        <f t="shared" si="147"/>
        <v>8</v>
      </c>
      <c r="AJ261" s="101"/>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row>
    <row r="262" spans="1:201" ht="15" customHeight="1" x14ac:dyDescent="0.2">
      <c r="A262" s="85">
        <v>44225</v>
      </c>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84"/>
      <c r="AJ262" s="101"/>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row>
    <row r="263" spans="1:201" ht="15" customHeight="1" x14ac:dyDescent="0.2">
      <c r="A263" s="85">
        <v>44226</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84"/>
      <c r="AJ263" s="101"/>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row>
    <row r="264" spans="1:201" ht="15" customHeight="1" x14ac:dyDescent="0.2">
      <c r="A264" s="85">
        <v>44227</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84"/>
      <c r="AJ264" s="101"/>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row>
    <row r="265" spans="1:201" ht="14.25" customHeight="1" x14ac:dyDescent="0.2">
      <c r="A265" s="8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84"/>
      <c r="AJ265" s="101"/>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row>
    <row r="266" spans="1:201" s="88" customFormat="1" ht="15" thickBot="1" x14ac:dyDescent="0.25">
      <c r="A266" s="87" t="s">
        <v>87</v>
      </c>
      <c r="B266" s="285">
        <f>MAX(C3:C265)</f>
        <v>0</v>
      </c>
      <c r="C266" s="286"/>
      <c r="D266" s="285">
        <f>MAX(E3:E265)</f>
        <v>204</v>
      </c>
      <c r="E266" s="286"/>
      <c r="F266" s="285">
        <f>MAX(G3:G265)</f>
        <v>148</v>
      </c>
      <c r="G266" s="286"/>
      <c r="H266" s="285">
        <f>MAX(I3:I265)</f>
        <v>404</v>
      </c>
      <c r="I266" s="286"/>
      <c r="J266" s="285">
        <f>MAX(K3:K265)</f>
        <v>36</v>
      </c>
      <c r="K266" s="286"/>
      <c r="L266" s="285">
        <f>MAX(M3:M265)</f>
        <v>16</v>
      </c>
      <c r="M266" s="286"/>
      <c r="N266" s="285">
        <f>MAX(O3:O265)</f>
        <v>216</v>
      </c>
      <c r="O266" s="286"/>
      <c r="P266" s="285">
        <f>MAX(Q3:Q265)</f>
        <v>152</v>
      </c>
      <c r="Q266" s="286"/>
      <c r="R266" s="285">
        <f>MAX(S3:S265)</f>
        <v>10</v>
      </c>
      <c r="S266" s="286"/>
      <c r="T266" s="285">
        <f>MAX(U3:U265)</f>
        <v>0</v>
      </c>
      <c r="U266" s="286"/>
      <c r="V266" s="285">
        <f>MAX(W3:W265)</f>
        <v>155</v>
      </c>
      <c r="W266" s="286"/>
      <c r="X266" s="285">
        <f>MAX(Y3:Y265)</f>
        <v>83</v>
      </c>
      <c r="Y266" s="286"/>
      <c r="Z266" s="285">
        <f>MAX(AA3:AA265)</f>
        <v>83</v>
      </c>
      <c r="AA266" s="286"/>
      <c r="AB266" s="285">
        <f>MAX(AC3:AC265)</f>
        <v>189</v>
      </c>
      <c r="AC266" s="286"/>
      <c r="AD266" s="285">
        <f>MAX(AE3:AE265)</f>
        <v>461</v>
      </c>
      <c r="AE266" s="286"/>
      <c r="AF266" s="285">
        <f>MAX(AG3:AG265)</f>
        <v>313</v>
      </c>
      <c r="AG266" s="286"/>
      <c r="AH266" s="285">
        <f>MAX(AI3:AI265)</f>
        <v>8</v>
      </c>
      <c r="AI266" s="286"/>
      <c r="AJ266" s="285">
        <f>MAX(AK3:AK265)</f>
        <v>68</v>
      </c>
      <c r="AK266" s="286"/>
      <c r="AL266" s="285">
        <f>MAX(AM3:AM265)</f>
        <v>1</v>
      </c>
      <c r="AM266" s="286"/>
      <c r="AN266" s="285">
        <f>MAX(AO3:AO265)</f>
        <v>11</v>
      </c>
      <c r="AO266" s="286"/>
      <c r="AP266" s="285">
        <f>MAX(AQ3:AQ265)</f>
        <v>3</v>
      </c>
      <c r="AQ266" s="286"/>
      <c r="AR266" s="285">
        <f>MAX(AS3:AS265)</f>
        <v>4</v>
      </c>
      <c r="AS266" s="286"/>
      <c r="AT266" s="285">
        <f>MAX(AU3:AU265)</f>
        <v>4</v>
      </c>
      <c r="AU266" s="286"/>
      <c r="AV266" s="285">
        <f>MAX(AW3:AW265)</f>
        <v>3</v>
      </c>
      <c r="AW266" s="286"/>
      <c r="AX266" s="285">
        <f>MAX(AY3:AY265)</f>
        <v>3</v>
      </c>
      <c r="AY266" s="286"/>
      <c r="AZ266" s="285">
        <f>MAX(BA3:BA265)</f>
        <v>58</v>
      </c>
      <c r="BA266" s="286"/>
      <c r="BB266" s="285">
        <f>MAX(BC3:BC265)</f>
        <v>0</v>
      </c>
      <c r="BC266" s="286"/>
      <c r="BD266" s="285">
        <f>MAX(BE3:BE265)</f>
        <v>3</v>
      </c>
      <c r="BE266" s="286"/>
      <c r="BF266" s="285">
        <f>MAX(BG3:BG265)</f>
        <v>10</v>
      </c>
      <c r="BG266" s="286"/>
      <c r="BH266" s="285">
        <f>MAX(BI3:BI265)</f>
        <v>1689</v>
      </c>
      <c r="BI266" s="286"/>
      <c r="BJ266" s="285">
        <f>MAX(BK3:BK265)</f>
        <v>3</v>
      </c>
      <c r="BK266" s="286"/>
      <c r="BL266" s="285">
        <f>MAX(BM3:BM265)</f>
        <v>3</v>
      </c>
      <c r="BM266" s="286"/>
      <c r="BN266" s="285">
        <f>MAX(BO3:BO265)</f>
        <v>24</v>
      </c>
      <c r="BO266" s="286"/>
      <c r="BP266" s="285">
        <f>MAX(BQ3:BQ265)</f>
        <v>15</v>
      </c>
      <c r="BQ266" s="286"/>
      <c r="BR266" s="285">
        <f>MAX(BS3:BS265)</f>
        <v>37</v>
      </c>
      <c r="BS266" s="286"/>
      <c r="BT266" s="285">
        <f>MAX(BU3:BU265)</f>
        <v>72</v>
      </c>
      <c r="BU266" s="286"/>
      <c r="BV266" s="285">
        <f>MAX(BW3:BW265)</f>
        <v>11</v>
      </c>
      <c r="BW266" s="286"/>
      <c r="BX266" s="285">
        <f>MAX(BY3:BY265)</f>
        <v>1</v>
      </c>
      <c r="BY266" s="286"/>
      <c r="BZ266" s="285">
        <f>MAX(CA3:CA265)</f>
        <v>0</v>
      </c>
      <c r="CA266" s="286"/>
      <c r="CB266" s="285">
        <f>MAX(CC3:CC265)</f>
        <v>0</v>
      </c>
      <c r="CC266" s="286"/>
      <c r="CD266" s="285">
        <f>MAX(CE3:CE265)</f>
        <v>14</v>
      </c>
      <c r="CE266" s="286"/>
      <c r="CF266" s="285">
        <f>MAX(CG3:CG265)</f>
        <v>0</v>
      </c>
      <c r="CG266" s="286"/>
      <c r="CH266" s="285">
        <f>MAX(CI3:CI265)</f>
        <v>0</v>
      </c>
      <c r="CI266" s="286"/>
      <c r="CJ266" s="285">
        <f>MAX(CK3:CK265)</f>
        <v>1</v>
      </c>
      <c r="CK266" s="286"/>
      <c r="CL266" s="285">
        <f>MAX(CM3:CM265)</f>
        <v>0</v>
      </c>
      <c r="CM266" s="286"/>
      <c r="CN266" s="285">
        <f>MAX(CO3:CO265)</f>
        <v>2</v>
      </c>
      <c r="CO266" s="286"/>
      <c r="CP266" s="285">
        <f>MAX(CQ3:CQ265)</f>
        <v>18</v>
      </c>
      <c r="CQ266" s="286"/>
      <c r="CR266" s="285">
        <f>MAX(CS3:CS265)</f>
        <v>3</v>
      </c>
      <c r="CS266" s="286"/>
      <c r="CT266" s="285">
        <f>MAX(CU3:CU265)</f>
        <v>10</v>
      </c>
      <c r="CU266" s="286"/>
      <c r="CV266" s="285">
        <f>MAX(CW3:CW265)</f>
        <v>5</v>
      </c>
      <c r="CW266" s="286"/>
      <c r="CX266" s="285">
        <f>MAX(CY3:CY265)</f>
        <v>21</v>
      </c>
      <c r="CY266" s="286"/>
      <c r="CZ266" s="285">
        <f>MAX(DA3:DA265)</f>
        <v>271</v>
      </c>
      <c r="DA266" s="286"/>
      <c r="DB266" s="285">
        <f>MAX(DC3:DC265)</f>
        <v>0</v>
      </c>
      <c r="DC266" s="286"/>
      <c r="DD266" s="285">
        <f>MAX(DE3:DE265)</f>
        <v>0</v>
      </c>
      <c r="DE266" s="286"/>
      <c r="DF266" s="285">
        <f>MAX(DG3:DG265)</f>
        <v>12</v>
      </c>
      <c r="DG266" s="286"/>
      <c r="DH266" s="285">
        <f>MAX(DI3:DI265)</f>
        <v>1</v>
      </c>
      <c r="DI266" s="286"/>
      <c r="DJ266" s="285">
        <f>MAX(DK3:DK265)</f>
        <v>14</v>
      </c>
      <c r="DK266" s="286"/>
      <c r="DL266" s="285">
        <f>MAX(DM3:DM265)</f>
        <v>5</v>
      </c>
      <c r="DM266" s="286"/>
      <c r="DN266" s="285">
        <f>MAX(DO3:DO265)</f>
        <v>21</v>
      </c>
      <c r="DO266" s="286"/>
      <c r="DP266" s="285">
        <f>MAX(DQ3:DQ265)</f>
        <v>2556</v>
      </c>
      <c r="DQ266" s="286"/>
      <c r="DR266" s="285">
        <f>MAX(DS3:DS265)</f>
        <v>527</v>
      </c>
      <c r="DS266" s="286"/>
      <c r="DT266" s="285">
        <f>MAX(DU3:DU265)</f>
        <v>6</v>
      </c>
      <c r="DU266" s="286"/>
      <c r="DV266" s="285">
        <f>MAX(DW3:DW265)</f>
        <v>16</v>
      </c>
      <c r="DW266" s="286"/>
      <c r="DX266" s="285">
        <f>MAX(DY3:DY265)</f>
        <v>1</v>
      </c>
      <c r="DY266" s="286"/>
      <c r="DZ266" s="285">
        <f>MAX(EA3:EA265)</f>
        <v>30</v>
      </c>
      <c r="EA266" s="286"/>
      <c r="EB266" s="285">
        <f>MAX(EC3:EC265)</f>
        <v>31</v>
      </c>
      <c r="EC266" s="286"/>
      <c r="ED266" s="285">
        <f>MAX(EE3:EE265)</f>
        <v>45</v>
      </c>
      <c r="EE266" s="286"/>
      <c r="EF266" s="285">
        <f>MAX(EG3:EG265)</f>
        <v>10</v>
      </c>
      <c r="EG266" s="286"/>
      <c r="EH266" s="285">
        <f>MAX(EI3:EI265)</f>
        <v>50</v>
      </c>
      <c r="EI266" s="286"/>
      <c r="EJ266" s="285">
        <f>MAX(EK3:EK265)</f>
        <v>22</v>
      </c>
      <c r="EK266" s="286"/>
      <c r="EL266" s="285">
        <f>MAX(EM3:EM265)</f>
        <v>2</v>
      </c>
      <c r="EM266" s="286"/>
      <c r="EN266" s="285">
        <f>MAX(EO3:EO265)</f>
        <v>1</v>
      </c>
      <c r="EO266" s="286"/>
      <c r="EP266" s="285">
        <f>MAX(EQ3:EQ265)</f>
        <v>2</v>
      </c>
      <c r="EQ266" s="286"/>
      <c r="ER266" s="285">
        <f>MAX(ES3:ES265)</f>
        <v>1558</v>
      </c>
      <c r="ES266" s="286"/>
      <c r="ET266" s="285">
        <f>MAX(EU3:EU265)</f>
        <v>0</v>
      </c>
      <c r="EU266" s="286"/>
      <c r="EV266" s="285">
        <f>MAX(EW3:EW265)</f>
        <v>125</v>
      </c>
      <c r="EW266" s="286"/>
      <c r="EX266" s="285">
        <f>MAX(EY3:EY265)</f>
        <v>1</v>
      </c>
      <c r="EY266" s="286"/>
      <c r="EZ266" s="285">
        <f>MAX(FA3:FA265)</f>
        <v>8</v>
      </c>
      <c r="FA266" s="286"/>
      <c r="FB266" s="285">
        <f>MAX(FC3:FC265)</f>
        <v>2</v>
      </c>
      <c r="FC266" s="286"/>
      <c r="FD266" s="285">
        <f>MAX(FE3:FE265)</f>
        <v>585</v>
      </c>
      <c r="FE266" s="286"/>
      <c r="FF266" s="285">
        <f>MAX(FG3:FG265)</f>
        <v>337</v>
      </c>
      <c r="FG266" s="286"/>
      <c r="FH266" s="285">
        <f>MAX(FI3:FI265)</f>
        <v>40</v>
      </c>
      <c r="FI266" s="286"/>
      <c r="FJ266" s="285">
        <f>MAX(FK3:FK265)</f>
        <v>0</v>
      </c>
      <c r="FK266" s="286"/>
      <c r="FL266" s="285">
        <f>MAX(FM3:FM265)</f>
        <v>3</v>
      </c>
      <c r="FM266" s="286"/>
      <c r="FN266" s="285">
        <f>MAX(FO3:FO265)</f>
        <v>1283</v>
      </c>
      <c r="FO266" s="286"/>
      <c r="FP266" s="285">
        <f>MAX(FQ3:FQ265)</f>
        <v>1</v>
      </c>
      <c r="FQ266" s="286"/>
      <c r="FR266" s="285">
        <f>MAX(FS3:FS265)</f>
        <v>0</v>
      </c>
      <c r="FS266" s="286"/>
      <c r="FT266" s="285">
        <f>MAX(FU3:FU265)</f>
        <v>76</v>
      </c>
      <c r="FU266" s="286"/>
      <c r="FV266" s="285">
        <f>MAX(FW3:FW265)</f>
        <v>1468</v>
      </c>
      <c r="FW266" s="286"/>
      <c r="FX266" s="285">
        <f>MAX(FY3:FY265)</f>
        <v>0</v>
      </c>
      <c r="FY266" s="286"/>
      <c r="FZ266" s="285">
        <f>MAX(GA3:GA265)</f>
        <v>2</v>
      </c>
      <c r="GA266" s="286"/>
      <c r="GB266" s="285">
        <f>MAX(GC3:GC265)</f>
        <v>8</v>
      </c>
      <c r="GC266" s="286"/>
      <c r="GD266" s="285">
        <f>MAX(GE3:GE265)</f>
        <v>1</v>
      </c>
      <c r="GE266" s="286"/>
      <c r="GF266" s="285">
        <f>MAX(GG3:GG265)</f>
        <v>46</v>
      </c>
      <c r="GG266" s="286"/>
      <c r="GH266" s="285">
        <f>MAX(GI3:GI265)</f>
        <v>89</v>
      </c>
      <c r="GI266" s="286"/>
      <c r="GJ266" s="285">
        <f>MAX(GK3:GK265)</f>
        <v>46</v>
      </c>
      <c r="GK266" s="286"/>
      <c r="GL266" s="174"/>
      <c r="GM266" s="174"/>
      <c r="GN266" s="174"/>
      <c r="GO266" s="174"/>
      <c r="GP266" s="174"/>
      <c r="GQ266" s="174"/>
      <c r="GR266" s="174"/>
      <c r="GS266" s="174"/>
    </row>
    <row r="267" spans="1:201" s="32" customFormat="1" ht="12.75" thickTop="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175"/>
      <c r="AJ267" s="175"/>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row>
    <row r="268" spans="1:201" s="32" customFormat="1" ht="12"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t="s">
        <v>155</v>
      </c>
      <c r="GK268" s="39">
        <f>SUM(B266:GK266)</f>
        <v>13877</v>
      </c>
      <c r="GL268" s="39"/>
      <c r="GM268" s="39"/>
      <c r="GN268" s="39"/>
      <c r="GO268" s="39"/>
      <c r="GP268" s="39"/>
      <c r="GQ268" s="39"/>
      <c r="GR268" s="39"/>
      <c r="GS268" s="39"/>
    </row>
  </sheetData>
  <mergeCells count="192">
    <mergeCell ref="BF266:BG266"/>
    <mergeCell ref="BT266:BU266"/>
    <mergeCell ref="EN266:EO266"/>
    <mergeCell ref="DP1:DQ1"/>
    <mergeCell ref="GH266:GI266"/>
    <mergeCell ref="BF1:BG1"/>
    <mergeCell ref="BX1:BY1"/>
    <mergeCell ref="GJ266:GK266"/>
    <mergeCell ref="BP1:BQ1"/>
    <mergeCell ref="EX266:EY266"/>
    <mergeCell ref="FF266:FG266"/>
    <mergeCell ref="EV266:EW266"/>
    <mergeCell ref="CZ1:DA1"/>
    <mergeCell ref="CT1:CU1"/>
    <mergeCell ref="DT1:DU1"/>
    <mergeCell ref="DX1:DY1"/>
    <mergeCell ref="EX1:EY1"/>
    <mergeCell ref="EZ1:FA1"/>
    <mergeCell ref="BR1:BS1"/>
    <mergeCell ref="DJ1:DK1"/>
    <mergeCell ref="CF266:CG266"/>
    <mergeCell ref="GJ1:GK1"/>
    <mergeCell ref="FX1:FY1"/>
    <mergeCell ref="FZ1:GA1"/>
    <mergeCell ref="ET1:EU1"/>
    <mergeCell ref="FX266:FY266"/>
    <mergeCell ref="ER266:ES266"/>
    <mergeCell ref="FD1:FE1"/>
    <mergeCell ref="GH1:GI1"/>
    <mergeCell ref="P266:Q266"/>
    <mergeCell ref="EB266:EC266"/>
    <mergeCell ref="DH1:DI1"/>
    <mergeCell ref="DH266:DI266"/>
    <mergeCell ref="DL1:DM1"/>
    <mergeCell ref="FR1:FS1"/>
    <mergeCell ref="GD266:GE266"/>
    <mergeCell ref="GB266:GC266"/>
    <mergeCell ref="GF266:GG266"/>
    <mergeCell ref="V266:W266"/>
    <mergeCell ref="FJ266:FK266"/>
    <mergeCell ref="FV1:FW1"/>
    <mergeCell ref="GF1:GG1"/>
    <mergeCell ref="AB1:AC1"/>
    <mergeCell ref="GD1:GE1"/>
    <mergeCell ref="FT1:FU1"/>
    <mergeCell ref="FH1:FI1"/>
    <mergeCell ref="FJ1:FK1"/>
    <mergeCell ref="FB1:FC1"/>
    <mergeCell ref="CV1:CW1"/>
    <mergeCell ref="EF1:EG1"/>
    <mergeCell ref="EL1:EM1"/>
    <mergeCell ref="GB1:GC1"/>
    <mergeCell ref="EP1:EQ1"/>
    <mergeCell ref="D266:E266"/>
    <mergeCell ref="BJ266:BK266"/>
    <mergeCell ref="BL266:BM266"/>
    <mergeCell ref="BN266:BO266"/>
    <mergeCell ref="DN266:DO266"/>
    <mergeCell ref="H266:I266"/>
    <mergeCell ref="CD266:CE266"/>
    <mergeCell ref="AJ266:AK266"/>
    <mergeCell ref="J266:K266"/>
    <mergeCell ref="DL266:DM266"/>
    <mergeCell ref="R266:S266"/>
    <mergeCell ref="CB266:CC266"/>
    <mergeCell ref="CJ266:CK266"/>
    <mergeCell ref="CP266:CQ266"/>
    <mergeCell ref="BZ266:CA266"/>
    <mergeCell ref="BP266:BQ266"/>
    <mergeCell ref="BD266:BE266"/>
    <mergeCell ref="DD266:DE266"/>
    <mergeCell ref="DF266:DG266"/>
    <mergeCell ref="L266:M266"/>
    <mergeCell ref="AX266:AY266"/>
    <mergeCell ref="N266:O266"/>
    <mergeCell ref="CR266:CS266"/>
    <mergeCell ref="CV266:CW266"/>
    <mergeCell ref="Z266:AA266"/>
    <mergeCell ref="EH1:EI1"/>
    <mergeCell ref="FP1:FQ1"/>
    <mergeCell ref="FP266:FQ266"/>
    <mergeCell ref="AH266:AI266"/>
    <mergeCell ref="BR266:BS266"/>
    <mergeCell ref="AB266:AC266"/>
    <mergeCell ref="DJ266:DK266"/>
    <mergeCell ref="DT266:DU266"/>
    <mergeCell ref="DV266:DW266"/>
    <mergeCell ref="BH266:BI266"/>
    <mergeCell ref="DR266:DS266"/>
    <mergeCell ref="DD1:DE1"/>
    <mergeCell ref="CF1:CG1"/>
    <mergeCell ref="BT1:BU1"/>
    <mergeCell ref="BZ1:CA1"/>
    <mergeCell ref="DV1:DW1"/>
    <mergeCell ref="DF1:DG1"/>
    <mergeCell ref="CL1:CM1"/>
    <mergeCell ref="FZ266:GA266"/>
    <mergeCell ref="FT266:FU266"/>
    <mergeCell ref="FV266:FW266"/>
    <mergeCell ref="EL266:EM266"/>
    <mergeCell ref="DZ266:EA266"/>
    <mergeCell ref="FF1:FG1"/>
    <mergeCell ref="EV1:EW1"/>
    <mergeCell ref="FL1:FM1"/>
    <mergeCell ref="ET266:EU266"/>
    <mergeCell ref="FL266:FM266"/>
    <mergeCell ref="EB1:EC1"/>
    <mergeCell ref="FR266:FS266"/>
    <mergeCell ref="ED266:EE266"/>
    <mergeCell ref="EF266:EG266"/>
    <mergeCell ref="FH266:FI266"/>
    <mergeCell ref="EZ266:FA266"/>
    <mergeCell ref="EP266:EQ266"/>
    <mergeCell ref="EJ266:EK266"/>
    <mergeCell ref="EJ1:EK1"/>
    <mergeCell ref="FD266:FE266"/>
    <mergeCell ref="EH266:EI266"/>
    <mergeCell ref="FB266:FC266"/>
    <mergeCell ref="FN266:FO266"/>
    <mergeCell ref="ED1:EE1"/>
    <mergeCell ref="CX1:CY1"/>
    <mergeCell ref="ER1:ES1"/>
    <mergeCell ref="EN1:EO1"/>
    <mergeCell ref="CX266:CY266"/>
    <mergeCell ref="T266:U266"/>
    <mergeCell ref="AL266:AM266"/>
    <mergeCell ref="X266:Y266"/>
    <mergeCell ref="X1:Y1"/>
    <mergeCell ref="AF1:AG1"/>
    <mergeCell ref="AF266:AG266"/>
    <mergeCell ref="BD1:BE1"/>
    <mergeCell ref="V1:W1"/>
    <mergeCell ref="AD1:AE1"/>
    <mergeCell ref="AL1:AM1"/>
    <mergeCell ref="AH1:AI1"/>
    <mergeCell ref="AN1:AO1"/>
    <mergeCell ref="AR1:AS1"/>
    <mergeCell ref="AT1:AU1"/>
    <mergeCell ref="DB1:DC1"/>
    <mergeCell ref="DN1:DO1"/>
    <mergeCell ref="CP1:CQ1"/>
    <mergeCell ref="CH1:CI1"/>
    <mergeCell ref="CR1:CS1"/>
    <mergeCell ref="DX266:DY266"/>
    <mergeCell ref="P1:Q1"/>
    <mergeCell ref="FN1:FO1"/>
    <mergeCell ref="AX1:AY1"/>
    <mergeCell ref="DZ1:EA1"/>
    <mergeCell ref="CD1:CE1"/>
    <mergeCell ref="AN266:AO266"/>
    <mergeCell ref="AP266:AQ266"/>
    <mergeCell ref="AR266:AS266"/>
    <mergeCell ref="CN1:CO1"/>
    <mergeCell ref="AZ1:BA1"/>
    <mergeCell ref="AT266:AU266"/>
    <mergeCell ref="DP266:DQ266"/>
    <mergeCell ref="AV266:AW266"/>
    <mergeCell ref="AZ266:BA266"/>
    <mergeCell ref="CZ266:DA266"/>
    <mergeCell ref="DB266:DC266"/>
    <mergeCell ref="BX266:BY266"/>
    <mergeCell ref="CL266:CM266"/>
    <mergeCell ref="DR1:DS1"/>
    <mergeCell ref="CB1:CC1"/>
    <mergeCell ref="CJ1:CK1"/>
    <mergeCell ref="Z1:AA1"/>
    <mergeCell ref="AP1:AQ1"/>
    <mergeCell ref="AV1:AW1"/>
    <mergeCell ref="B266:C266"/>
    <mergeCell ref="BB266:BC266"/>
    <mergeCell ref="F266:G266"/>
    <mergeCell ref="B1:C1"/>
    <mergeCell ref="CN266:CO266"/>
    <mergeCell ref="BV266:BW266"/>
    <mergeCell ref="CH266:CI266"/>
    <mergeCell ref="CT266:CU266"/>
    <mergeCell ref="AD266:AE266"/>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69"/>
  <sheetViews>
    <sheetView zoomScaleNormal="100" workbookViewId="0">
      <pane xSplit="1" ySplit="2" topLeftCell="B233" activePane="bottomRight" state="frozen"/>
      <selection pane="topRight" activeCell="B1" sqref="B1"/>
      <selection pane="bottomLeft" activeCell="A3" sqref="A3"/>
      <selection pane="bottomRight" activeCell="K261" sqref="K261"/>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1" t="s">
        <v>90</v>
      </c>
      <c r="C1" s="291"/>
      <c r="D1" s="291"/>
      <c r="E1" s="291"/>
      <c r="F1" s="291"/>
      <c r="G1" s="291"/>
      <c r="H1" s="291"/>
      <c r="I1" s="291"/>
      <c r="J1" s="291"/>
      <c r="K1" s="292"/>
    </row>
    <row r="2" spans="1:11" x14ac:dyDescent="0.2">
      <c r="A2" s="91"/>
      <c r="B2" s="293" t="s">
        <v>22</v>
      </c>
      <c r="C2" s="293"/>
      <c r="D2" s="293" t="s">
        <v>23</v>
      </c>
      <c r="E2" s="293"/>
      <c r="F2" s="293" t="s">
        <v>24</v>
      </c>
      <c r="G2" s="293"/>
      <c r="H2" s="293" t="s">
        <v>25</v>
      </c>
      <c r="I2" s="293"/>
      <c r="J2" s="293" t="s">
        <v>26</v>
      </c>
      <c r="K2" s="294"/>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2"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2" si="21">SUM(C221,B222)</f>
        <v>7762</v>
      </c>
      <c r="D222" s="99"/>
      <c r="E222" s="94">
        <f t="shared" si="16"/>
        <v>3929</v>
      </c>
      <c r="F222" s="99"/>
      <c r="G222" s="94">
        <f t="shared" si="17"/>
        <v>788</v>
      </c>
      <c r="H222" s="99"/>
      <c r="I222" s="94">
        <f t="shared" si="20"/>
        <v>191</v>
      </c>
      <c r="J222" s="99"/>
      <c r="K222" s="176">
        <f t="shared" ref="K222:K262"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2" si="23">SUM(E229,D230)</f>
        <v>3979</v>
      </c>
      <c r="F230" s="99"/>
      <c r="G230" s="94">
        <f t="shared" ref="G230:G262"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c r="C263" s="99"/>
      <c r="D263" s="99"/>
      <c r="E263" s="99"/>
      <c r="F263" s="99"/>
      <c r="G263" s="99"/>
      <c r="H263" s="99"/>
      <c r="I263" s="99"/>
      <c r="J263" s="99"/>
      <c r="K263" s="178"/>
      <c r="L263" s="89"/>
    </row>
    <row r="264" spans="1:12" x14ac:dyDescent="0.2">
      <c r="A264" s="93">
        <v>44226</v>
      </c>
      <c r="B264" s="99"/>
      <c r="C264" s="99"/>
      <c r="D264" s="99"/>
      <c r="E264" s="99"/>
      <c r="F264" s="99"/>
      <c r="G264" s="99"/>
      <c r="H264" s="99"/>
      <c r="I264" s="99"/>
      <c r="J264" s="99"/>
      <c r="K264" s="178"/>
      <c r="L264" s="89"/>
    </row>
    <row r="265" spans="1:12" x14ac:dyDescent="0.2">
      <c r="A265" s="93">
        <v>44227</v>
      </c>
      <c r="B265" s="99"/>
      <c r="C265" s="99"/>
      <c r="D265" s="99"/>
      <c r="E265" s="99"/>
      <c r="F265" s="99"/>
      <c r="G265" s="99"/>
      <c r="H265" s="99"/>
      <c r="I265" s="99"/>
      <c r="J265" s="99"/>
      <c r="K265" s="178"/>
      <c r="L265" s="89"/>
    </row>
    <row r="266" spans="1:12" x14ac:dyDescent="0.2">
      <c r="A266" s="98"/>
      <c r="B266" s="99"/>
      <c r="C266" s="99"/>
      <c r="D266" s="99"/>
      <c r="E266" s="99"/>
      <c r="F266" s="99"/>
      <c r="G266" s="99"/>
      <c r="H266" s="99"/>
      <c r="I266" s="99"/>
      <c r="J266" s="99"/>
      <c r="K266" s="178"/>
      <c r="L266" s="89"/>
    </row>
    <row r="267" spans="1:12" ht="15" thickBot="1" x14ac:dyDescent="0.25">
      <c r="A267" s="95" t="s">
        <v>87</v>
      </c>
      <c r="B267" s="96"/>
      <c r="C267" s="96">
        <f>MAX(C4:C266)</f>
        <v>8466</v>
      </c>
      <c r="D267" s="96"/>
      <c r="E267" s="96">
        <f>MAX(E4:E266)</f>
        <v>4256</v>
      </c>
      <c r="F267" s="96"/>
      <c r="G267" s="96">
        <f>MAX(G4:G266)</f>
        <v>892</v>
      </c>
      <c r="H267" s="96"/>
      <c r="I267" s="96">
        <f>MAX(I4:I266)</f>
        <v>221</v>
      </c>
      <c r="J267" s="96"/>
      <c r="K267" s="179">
        <f>MAX(K4:K266)</f>
        <v>42</v>
      </c>
    </row>
    <row r="268" spans="1:12" ht="15" thickTop="1" x14ac:dyDescent="0.2"/>
    <row r="269" spans="1:12" x14ac:dyDescent="0.2">
      <c r="J269" s="89" t="s">
        <v>91</v>
      </c>
      <c r="K269" s="89">
        <f>SUM(B267:K267)</f>
        <v>13877</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11" sqref="A11:XFD11"/>
    </sheetView>
  </sheetViews>
  <sheetFormatPr baseColWidth="10" defaultRowHeight="12.75" x14ac:dyDescent="0.2"/>
  <cols>
    <col min="1" max="1" width="30.375" style="188" customWidth="1"/>
    <col min="2" max="16384" width="11" style="188"/>
  </cols>
  <sheetData>
    <row r="1" spans="1:25" ht="15.75" customHeight="1" thickTop="1" x14ac:dyDescent="0.2">
      <c r="B1" s="297" t="s">
        <v>226</v>
      </c>
      <c r="C1" s="297"/>
      <c r="D1" s="297"/>
      <c r="E1" s="297"/>
      <c r="F1" s="297"/>
      <c r="G1" s="297"/>
      <c r="H1" s="297" t="s">
        <v>227</v>
      </c>
      <c r="I1" s="297"/>
      <c r="J1" s="297"/>
      <c r="K1" s="297"/>
      <c r="L1" s="297"/>
      <c r="M1" s="297"/>
      <c r="N1" s="297" t="s">
        <v>230</v>
      </c>
      <c r="O1" s="297"/>
      <c r="P1" s="297" t="s">
        <v>233</v>
      </c>
      <c r="Q1" s="297"/>
      <c r="R1" s="297"/>
      <c r="S1" s="297"/>
      <c r="T1" s="297"/>
      <c r="U1" s="297"/>
      <c r="V1" s="297"/>
      <c r="W1" s="297"/>
      <c r="X1" s="295" t="s">
        <v>239</v>
      </c>
      <c r="Y1" s="296"/>
    </row>
    <row r="2" spans="1:25" ht="26.25" thickBot="1" x14ac:dyDescent="0.25">
      <c r="A2" s="190"/>
      <c r="B2" s="298" t="s">
        <v>228</v>
      </c>
      <c r="C2" s="298"/>
      <c r="D2" s="298" t="s">
        <v>229</v>
      </c>
      <c r="E2" s="298"/>
      <c r="F2" s="298" t="s">
        <v>231</v>
      </c>
      <c r="G2" s="298"/>
      <c r="H2" s="298" t="s">
        <v>228</v>
      </c>
      <c r="I2" s="298"/>
      <c r="J2" s="298" t="s">
        <v>229</v>
      </c>
      <c r="K2" s="298"/>
      <c r="L2" s="298" t="s">
        <v>232</v>
      </c>
      <c r="M2" s="298"/>
      <c r="N2" s="192"/>
      <c r="O2" s="192"/>
      <c r="P2" s="299" t="s">
        <v>235</v>
      </c>
      <c r="Q2" s="300"/>
      <c r="R2" s="299" t="s">
        <v>236</v>
      </c>
      <c r="S2" s="300"/>
      <c r="T2" s="299" t="s">
        <v>237</v>
      </c>
      <c r="U2" s="300"/>
      <c r="V2" s="299" t="s">
        <v>238</v>
      </c>
      <c r="W2" s="300"/>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1" si="0">SUM(B4,D4)</f>
        <v>185</v>
      </c>
      <c r="G4" s="192">
        <f t="shared" si="0"/>
        <v>185</v>
      </c>
      <c r="H4" s="192">
        <v>0</v>
      </c>
      <c r="I4" s="192">
        <v>0</v>
      </c>
      <c r="J4" s="192">
        <v>0</v>
      </c>
      <c r="K4" s="192">
        <v>0</v>
      </c>
      <c r="L4" s="192">
        <f t="shared" ref="L4:L11" si="1">SUM(H4,J4)</f>
        <v>0</v>
      </c>
      <c r="M4" s="192">
        <v>0</v>
      </c>
      <c r="N4" s="192">
        <f t="shared" ref="N4:O11"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11" si="3">SUM(C4,B5)</f>
        <v>2995</v>
      </c>
      <c r="D5" s="192">
        <v>238</v>
      </c>
      <c r="E5" s="192">
        <f t="shared" ref="E5:E11" si="4">SUM(E4,D5)</f>
        <v>238</v>
      </c>
      <c r="F5" s="192">
        <f t="shared" si="0"/>
        <v>3048</v>
      </c>
      <c r="G5" s="192">
        <f t="shared" si="0"/>
        <v>3233</v>
      </c>
      <c r="H5" s="192">
        <v>0</v>
      </c>
      <c r="I5" s="192">
        <f t="shared" ref="I5:I11" si="5">SUM(I4,H5)</f>
        <v>0</v>
      </c>
      <c r="J5" s="192">
        <v>0</v>
      </c>
      <c r="K5" s="192">
        <f t="shared" ref="K5:K11" si="6">SUM(K4,J5)</f>
        <v>0</v>
      </c>
      <c r="L5" s="192">
        <f t="shared" si="1"/>
        <v>0</v>
      </c>
      <c r="M5" s="192">
        <f t="shared" ref="M5:M11" si="7">SUM(I5,K5)</f>
        <v>0</v>
      </c>
      <c r="N5" s="192">
        <f t="shared" si="2"/>
        <v>3048</v>
      </c>
      <c r="O5" s="192">
        <f t="shared" si="2"/>
        <v>3233</v>
      </c>
      <c r="P5" s="192">
        <v>9750</v>
      </c>
      <c r="Q5" s="192">
        <f>SUM(Q4,P5)</f>
        <v>17525</v>
      </c>
      <c r="R5" s="192">
        <v>0</v>
      </c>
      <c r="S5" s="192">
        <f t="shared" ref="S5:S11" si="8">SUM(S4,R5)</f>
        <v>0</v>
      </c>
      <c r="T5" s="192">
        <v>0</v>
      </c>
      <c r="U5" s="192">
        <f t="shared" ref="U5:U11" si="9">SUM(U4,T5)</f>
        <v>0</v>
      </c>
      <c r="V5" s="192">
        <f t="shared" ref="V5:V11" si="10">SUM(P5,R5,T5)</f>
        <v>9750</v>
      </c>
      <c r="W5" s="192">
        <f t="shared" ref="W5:W11"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11" si="12">SUM(Q5,P6)</f>
        <v>17525</v>
      </c>
      <c r="R6" s="192">
        <v>15299</v>
      </c>
      <c r="S6" s="192">
        <f t="shared" si="8"/>
        <v>15299</v>
      </c>
      <c r="T6" s="192">
        <v>0</v>
      </c>
      <c r="U6" s="192">
        <f t="shared" si="9"/>
        <v>0</v>
      </c>
      <c r="V6" s="192">
        <f t="shared" si="10"/>
        <v>15299</v>
      </c>
      <c r="W6" s="192">
        <f t="shared" si="11"/>
        <v>32824</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15299</v>
      </c>
      <c r="T7" s="192">
        <v>0</v>
      </c>
      <c r="U7" s="192">
        <f t="shared" si="9"/>
        <v>0</v>
      </c>
      <c r="V7" s="192">
        <f t="shared" si="10"/>
        <v>4875</v>
      </c>
      <c r="W7" s="192">
        <f t="shared" si="11"/>
        <v>37699</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15299</v>
      </c>
      <c r="T8" s="192">
        <v>0</v>
      </c>
      <c r="U8" s="192">
        <f t="shared" si="9"/>
        <v>0</v>
      </c>
      <c r="V8" s="192">
        <f t="shared" si="10"/>
        <v>0</v>
      </c>
      <c r="W8" s="192">
        <f t="shared" si="11"/>
        <v>37699</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15299</v>
      </c>
      <c r="T9" s="192">
        <v>0</v>
      </c>
      <c r="U9" s="192">
        <f t="shared" si="9"/>
        <v>0</v>
      </c>
      <c r="V9" s="192">
        <f t="shared" si="10"/>
        <v>2925</v>
      </c>
      <c r="W9" s="192">
        <f t="shared" si="11"/>
        <v>40624</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15299</v>
      </c>
      <c r="T10" s="192">
        <v>0</v>
      </c>
      <c r="U10" s="192">
        <f t="shared" si="9"/>
        <v>0</v>
      </c>
      <c r="V10" s="192">
        <f t="shared" si="10"/>
        <v>0</v>
      </c>
      <c r="W10" s="192">
        <f t="shared" si="11"/>
        <v>40624</v>
      </c>
      <c r="X10" s="192">
        <v>3</v>
      </c>
      <c r="Y10" s="193">
        <v>10</v>
      </c>
    </row>
    <row r="11" spans="1:25" x14ac:dyDescent="0.2">
      <c r="A11" s="197">
        <v>44224</v>
      </c>
      <c r="B11" s="192">
        <v>465</v>
      </c>
      <c r="C11" s="192">
        <f t="shared" si="3"/>
        <v>13155</v>
      </c>
      <c r="D11" s="192">
        <v>841</v>
      </c>
      <c r="E11" s="192">
        <f t="shared" si="4"/>
        <v>4707</v>
      </c>
      <c r="F11" s="192">
        <f t="shared" si="0"/>
        <v>1306</v>
      </c>
      <c r="G11" s="192">
        <f t="shared" si="0"/>
        <v>17862</v>
      </c>
      <c r="H11" s="192">
        <v>206</v>
      </c>
      <c r="I11" s="192">
        <f t="shared" si="5"/>
        <v>358</v>
      </c>
      <c r="J11" s="192">
        <v>0</v>
      </c>
      <c r="K11" s="192">
        <f t="shared" si="6"/>
        <v>22</v>
      </c>
      <c r="L11" s="192">
        <f t="shared" si="1"/>
        <v>206</v>
      </c>
      <c r="M11" s="192">
        <f t="shared" si="7"/>
        <v>380</v>
      </c>
      <c r="N11" s="192">
        <f t="shared" si="2"/>
        <v>1512</v>
      </c>
      <c r="O11" s="192">
        <f t="shared" si="2"/>
        <v>18242</v>
      </c>
      <c r="P11" s="192">
        <v>0</v>
      </c>
      <c r="Q11" s="192">
        <f t="shared" si="12"/>
        <v>25325</v>
      </c>
      <c r="R11" s="192">
        <v>0</v>
      </c>
      <c r="S11" s="192">
        <f t="shared" si="8"/>
        <v>15299</v>
      </c>
      <c r="T11" s="192">
        <v>0</v>
      </c>
      <c r="U11" s="192">
        <f t="shared" si="9"/>
        <v>0</v>
      </c>
      <c r="V11" s="192">
        <f t="shared" si="10"/>
        <v>0</v>
      </c>
      <c r="W11" s="192">
        <f t="shared" si="11"/>
        <v>40624</v>
      </c>
      <c r="X11" s="192">
        <v>3</v>
      </c>
      <c r="Y11" s="193">
        <v>10</v>
      </c>
    </row>
    <row r="12" spans="1:25" x14ac:dyDescent="0.2">
      <c r="A12" s="197">
        <v>44225</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197">
        <v>44226</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3"/>
    </row>
    <row r="14" spans="1:25" x14ac:dyDescent="0.2">
      <c r="A14" s="197">
        <v>44227</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3"/>
    </row>
    <row r="15" spans="1:25" x14ac:dyDescent="0.2">
      <c r="A15" s="197">
        <v>44228</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3"/>
    </row>
    <row r="16" spans="1:25" x14ac:dyDescent="0.2">
      <c r="A16" s="197">
        <v>44229</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3"/>
    </row>
    <row r="17" spans="1:25" x14ac:dyDescent="0.2">
      <c r="A17" s="197">
        <v>44230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2021-01-29T11:04:02Z</dcterms:modified>
</cp:coreProperties>
</file>