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firstSheet="7" activeTab="14"/>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Ansteckungsorte'!$A$1:$AC$276</definedName>
  </definedNames>
  <calcPr calcId="162913"/>
</workbook>
</file>

<file path=xl/calcChain.xml><?xml version="1.0" encoding="utf-8"?>
<calcChain xmlns="http://schemas.openxmlformats.org/spreadsheetml/2006/main">
  <c r="W18" i="22" l="1"/>
  <c r="U18" i="22"/>
  <c r="V18" i="22"/>
  <c r="S18" i="22"/>
  <c r="Q18" i="22"/>
  <c r="M18" i="22"/>
  <c r="K18" i="22"/>
  <c r="L18" i="22"/>
  <c r="F18" i="22"/>
  <c r="N18" i="22" s="1"/>
  <c r="K269" i="10" l="1"/>
  <c r="I269" i="10"/>
  <c r="G269" i="10"/>
  <c r="E269" i="10"/>
  <c r="C269" i="10"/>
  <c r="BG268" i="11"/>
  <c r="BE268" i="11"/>
  <c r="BC268" i="11"/>
  <c r="BA268" i="11"/>
  <c r="AY268" i="11"/>
  <c r="AW268" i="11"/>
  <c r="AU268" i="11"/>
  <c r="AS268" i="11"/>
  <c r="AQ268" i="11"/>
  <c r="AO268" i="11"/>
  <c r="AM268" i="11"/>
  <c r="AK268" i="11"/>
  <c r="AI268" i="11"/>
  <c r="AG268" i="11"/>
  <c r="AE268" i="11"/>
  <c r="AC268" i="11"/>
  <c r="AA268" i="11"/>
  <c r="Y268" i="11"/>
  <c r="W268" i="11"/>
  <c r="U268" i="11"/>
  <c r="S268" i="11"/>
  <c r="Q268" i="11"/>
  <c r="O268" i="11"/>
  <c r="M268" i="11"/>
  <c r="K268" i="11"/>
  <c r="G268" i="11"/>
  <c r="E268" i="11"/>
  <c r="C268" i="11"/>
  <c r="D269" i="9"/>
  <c r="C268" i="8" l="1"/>
  <c r="AB269" i="7"/>
  <c r="Z269" i="7"/>
  <c r="X269" i="7"/>
  <c r="V269" i="7"/>
  <c r="T269" i="7"/>
  <c r="R269" i="7"/>
  <c r="P269" i="7"/>
  <c r="N269" i="7"/>
  <c r="L269" i="7"/>
  <c r="J269" i="7"/>
  <c r="F269" i="7"/>
  <c r="H269" i="7"/>
  <c r="D269" i="7"/>
  <c r="B269" i="7"/>
  <c r="G269" i="6"/>
  <c r="D269" i="6"/>
  <c r="S346" i="1"/>
  <c r="S347" i="1"/>
  <c r="S348" i="1"/>
  <c r="Y348" i="1" l="1"/>
  <c r="X348" i="1"/>
  <c r="W348" i="1"/>
  <c r="V348" i="1"/>
  <c r="U348" i="1"/>
  <c r="J348" i="1"/>
  <c r="I348" i="1"/>
  <c r="H348" i="1"/>
  <c r="F345" i="1"/>
  <c r="G348" i="1"/>
  <c r="N348" i="1" l="1"/>
  <c r="W17" i="22" l="1"/>
  <c r="U17" i="22"/>
  <c r="V17" i="22"/>
  <c r="S17" i="22"/>
  <c r="Q17" i="22"/>
  <c r="K17" i="22"/>
  <c r="L17" i="22"/>
  <c r="E17" i="22"/>
  <c r="E18" i="22" s="1"/>
  <c r="G18" i="22" s="1"/>
  <c r="O18" i="22" s="1"/>
  <c r="F17" i="22"/>
  <c r="N17" i="22" s="1"/>
  <c r="C34" i="17" l="1"/>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V347" i="1" l="1"/>
  <c r="U347" i="1"/>
  <c r="J347" i="1"/>
  <c r="I347" i="1"/>
  <c r="H347" i="1"/>
  <c r="F344" i="1"/>
  <c r="G347" i="1"/>
  <c r="N347" i="1" l="1"/>
  <c r="W16" i="22" l="1"/>
  <c r="V15" i="22"/>
  <c r="U16" i="22"/>
  <c r="V16" i="22"/>
  <c r="K16" i="22"/>
  <c r="I16" i="22"/>
  <c r="I17" i="22" s="1"/>
  <c r="L16" i="22"/>
  <c r="E16" i="22"/>
  <c r="F16" i="22"/>
  <c r="I18" i="22" l="1"/>
  <c r="M17" i="22"/>
  <c r="N16" i="22"/>
  <c r="M16" i="22"/>
  <c r="K267" i="10"/>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V346" i="1" l="1"/>
  <c r="U346" i="1"/>
  <c r="F343" i="1"/>
  <c r="G346" i="1"/>
  <c r="N346" i="1" l="1"/>
  <c r="U15" i="22" l="1"/>
  <c r="Q15" i="22"/>
  <c r="Q16" i="22" s="1"/>
  <c r="M15" i="22"/>
  <c r="K15" i="22"/>
  <c r="L15" i="22"/>
  <c r="I15" i="22"/>
  <c r="E15" i="22"/>
  <c r="C15" i="22"/>
  <c r="C16" i="22" s="1"/>
  <c r="F15" i="22"/>
  <c r="N15" i="22" s="1"/>
  <c r="G15" i="22" l="1"/>
  <c r="O15" i="22" s="1"/>
  <c r="G16" i="22"/>
  <c r="O16" i="22" s="1"/>
  <c r="C17" i="22"/>
  <c r="K264" i="10"/>
  <c r="K265" i="10" s="1"/>
  <c r="K266" i="10" s="1"/>
  <c r="I264" i="10"/>
  <c r="I265" i="10" s="1"/>
  <c r="I266" i="10" s="1"/>
  <c r="G264" i="10"/>
  <c r="G265" i="10" s="1"/>
  <c r="G266" i="10" s="1"/>
  <c r="E264" i="10"/>
  <c r="E265" i="10" s="1"/>
  <c r="E266" i="10" s="1"/>
  <c r="C264" i="10"/>
  <c r="C265" i="10" s="1"/>
  <c r="C266" i="10" s="1"/>
  <c r="AA263" i="11"/>
  <c r="AA264" i="11"/>
  <c r="AA265" i="11"/>
  <c r="U265" i="11"/>
  <c r="C18" i="22" l="1"/>
  <c r="G17" i="22"/>
  <c r="O17" i="22" s="1"/>
  <c r="D264" i="9"/>
  <c r="D265" i="9"/>
  <c r="D266" i="9" s="1"/>
  <c r="C263" i="8"/>
  <c r="C264" i="8" s="1"/>
  <c r="C265" i="8" s="1"/>
  <c r="AB266" i="7"/>
  <c r="Z266" i="7"/>
  <c r="X266" i="7"/>
  <c r="V266" i="7"/>
  <c r="T266" i="7"/>
  <c r="R266" i="7"/>
  <c r="P266" i="7"/>
  <c r="N266" i="7"/>
  <c r="L266" i="7"/>
  <c r="J266" i="7"/>
  <c r="H266" i="7"/>
  <c r="F266" i="7"/>
  <c r="D266" i="7"/>
  <c r="B266" i="7"/>
  <c r="V345" i="1" l="1"/>
  <c r="F342" i="1"/>
  <c r="G345" i="1"/>
  <c r="S345" i="1" l="1"/>
  <c r="S342" i="1"/>
  <c r="S341" i="1"/>
  <c r="S340" i="1"/>
  <c r="S339" i="1"/>
  <c r="S338" i="1"/>
  <c r="N345" i="1"/>
  <c r="G344" i="1"/>
  <c r="I346" i="1" l="1"/>
  <c r="J346" i="1"/>
  <c r="H346"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73" i="11" l="1"/>
  <c r="H273" i="11"/>
  <c r="BE262" i="11"/>
  <c r="D263" i="9"/>
  <c r="BD273" i="11" l="1"/>
  <c r="BE263" i="11"/>
  <c r="BE264" i="11" s="1"/>
  <c r="BE265" i="11" s="1"/>
  <c r="C262" i="8"/>
  <c r="AB263" i="7"/>
  <c r="Z263" i="7"/>
  <c r="X263" i="7"/>
  <c r="V263" i="7"/>
  <c r="T263" i="7"/>
  <c r="R263" i="7"/>
  <c r="P263" i="7"/>
  <c r="N263" i="7"/>
  <c r="L263" i="7"/>
  <c r="J263" i="7"/>
  <c r="H263" i="7"/>
  <c r="F263" i="7"/>
  <c r="D263" i="7"/>
  <c r="B263" i="7"/>
  <c r="G343" i="1" l="1"/>
  <c r="F341" i="1"/>
  <c r="F339" i="1"/>
  <c r="F340" i="1"/>
  <c r="G342" i="1"/>
  <c r="N341" i="1" l="1"/>
  <c r="N342" i="1"/>
  <c r="V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V341" i="1" l="1"/>
  <c r="F338" i="1" l="1"/>
  <c r="G341" i="1"/>
  <c r="H345" i="1" l="1"/>
  <c r="J345" i="1"/>
  <c r="I345" i="1"/>
  <c r="H344"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V340" i="1" l="1"/>
  <c r="F337" i="1"/>
  <c r="G340" i="1"/>
  <c r="N340" i="1" l="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V339" i="1" l="1"/>
  <c r="V338" i="1"/>
  <c r="F336" i="1"/>
  <c r="G339" i="1"/>
  <c r="H342" i="1" l="1"/>
  <c r="H343" i="1"/>
  <c r="J342" i="1"/>
  <c r="I344" i="1"/>
  <c r="J343" i="1"/>
  <c r="J344" i="1"/>
  <c r="I342" i="1"/>
  <c r="I343" i="1"/>
  <c r="H341" i="1"/>
  <c r="I341" i="1"/>
  <c r="J341" i="1"/>
  <c r="N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V335" i="1" l="1"/>
  <c r="F335" i="1"/>
  <c r="G338" i="1"/>
  <c r="N338" i="1" l="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F334" i="1" l="1"/>
  <c r="G336" i="1"/>
  <c r="G337" i="1"/>
  <c r="F332" i="1"/>
  <c r="F333" i="1"/>
  <c r="G335" i="1"/>
  <c r="H340" i="1" l="1"/>
  <c r="I339" i="1"/>
  <c r="J340" i="1"/>
  <c r="H339" i="1"/>
  <c r="J339" i="1"/>
  <c r="I340" i="1"/>
  <c r="I338" i="1"/>
  <c r="H338" i="1"/>
  <c r="J338" i="1"/>
  <c r="S332" i="1"/>
  <c r="S333" i="1"/>
  <c r="S334" i="1"/>
  <c r="S335" i="1"/>
  <c r="N335" i="1"/>
  <c r="D255" i="9" l="1"/>
  <c r="C254" i="8" l="1"/>
  <c r="AB255" i="7"/>
  <c r="Z255" i="7"/>
  <c r="X255" i="7"/>
  <c r="V255" i="7"/>
  <c r="T255" i="7"/>
  <c r="R255" i="7"/>
  <c r="P255" i="7"/>
  <c r="N255" i="7"/>
  <c r="L255" i="7"/>
  <c r="J255" i="7"/>
  <c r="H255" i="7"/>
  <c r="F255" i="7"/>
  <c r="D255" i="7"/>
  <c r="B255" i="7"/>
  <c r="V334" i="1" l="1"/>
  <c r="F331" i="1"/>
  <c r="G334" i="1"/>
  <c r="E309" i="1" l="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D353" i="1" l="1"/>
  <c r="N334" i="1" l="1"/>
  <c r="C35" i="17" l="1"/>
  <c r="D35" i="17" s="1"/>
  <c r="D254" i="9" l="1"/>
  <c r="C253" i="8" l="1"/>
  <c r="AB254" i="7"/>
  <c r="Z254" i="7"/>
  <c r="X254" i="7"/>
  <c r="V254" i="7"/>
  <c r="T254" i="7"/>
  <c r="R254" i="7"/>
  <c r="P254" i="7"/>
  <c r="N254" i="7"/>
  <c r="L254" i="7"/>
  <c r="J254" i="7"/>
  <c r="H254" i="7"/>
  <c r="F254" i="7"/>
  <c r="D254" i="7"/>
  <c r="B254" i="7"/>
  <c r="V333" i="1" l="1"/>
  <c r="F330" i="1"/>
  <c r="G333" i="1"/>
  <c r="N333" i="1" l="1"/>
  <c r="D253" i="9" l="1"/>
  <c r="C252" i="8" l="1"/>
  <c r="AB253" i="7"/>
  <c r="Z253" i="7"/>
  <c r="X253" i="7"/>
  <c r="V253" i="7"/>
  <c r="T253" i="7"/>
  <c r="R253" i="7"/>
  <c r="P253" i="7"/>
  <c r="N253" i="7"/>
  <c r="L253" i="7"/>
  <c r="J253" i="7"/>
  <c r="H253" i="7"/>
  <c r="F253" i="7"/>
  <c r="D253" i="7"/>
  <c r="B253" i="7"/>
  <c r="B249" i="7"/>
  <c r="V332" i="1" l="1"/>
  <c r="F329" i="1"/>
  <c r="G332" i="1"/>
  <c r="N332" i="1" l="1"/>
  <c r="D250" i="9" l="1"/>
  <c r="D251" i="9"/>
  <c r="D252" i="9" s="1"/>
  <c r="C249" i="8"/>
  <c r="C250" i="8" s="1"/>
  <c r="C251" i="8" s="1"/>
  <c r="AB252" i="7"/>
  <c r="Z252" i="7"/>
  <c r="X252" i="7"/>
  <c r="V252" i="7"/>
  <c r="T252" i="7"/>
  <c r="R252" i="7"/>
  <c r="P252" i="7"/>
  <c r="N252" i="7"/>
  <c r="L252" i="7"/>
  <c r="J252" i="7"/>
  <c r="H252" i="7"/>
  <c r="F252" i="7"/>
  <c r="D252" i="7"/>
  <c r="V331" i="1" l="1"/>
  <c r="F328" i="1"/>
  <c r="G331" i="1"/>
  <c r="J335" i="1" l="1"/>
  <c r="I336" i="1"/>
  <c r="I337" i="1"/>
  <c r="J336" i="1"/>
  <c r="H337" i="1"/>
  <c r="I335" i="1"/>
  <c r="H335" i="1"/>
  <c r="H336" i="1"/>
  <c r="J337" i="1"/>
  <c r="H334" i="1"/>
  <c r="I334" i="1"/>
  <c r="J334" i="1"/>
  <c r="S331" i="1"/>
  <c r="S327" i="1"/>
  <c r="S328" i="1"/>
  <c r="N331" i="1"/>
  <c r="G330" i="1"/>
  <c r="G246" i="6" l="1"/>
  <c r="B18" i="19"/>
  <c r="D249" i="9" l="1"/>
  <c r="C248" i="8" l="1"/>
  <c r="AB249" i="7"/>
  <c r="Z249" i="7"/>
  <c r="X249" i="7"/>
  <c r="V249" i="7"/>
  <c r="T249" i="7"/>
  <c r="R249" i="7"/>
  <c r="P249" i="7"/>
  <c r="N249" i="7"/>
  <c r="L249" i="7"/>
  <c r="J249" i="7"/>
  <c r="H249" i="7"/>
  <c r="F249" i="7"/>
  <c r="D249" i="7"/>
  <c r="G329" i="1" l="1"/>
  <c r="F325" i="1"/>
  <c r="F326" i="1"/>
  <c r="F327" i="1"/>
  <c r="G328" i="1"/>
  <c r="N328" i="1" l="1"/>
  <c r="V328" i="1"/>
  <c r="C247" i="8" l="1"/>
  <c r="D248" i="9" l="1"/>
  <c r="AB248" i="7" l="1"/>
  <c r="Z248" i="7"/>
  <c r="X248" i="7"/>
  <c r="V248" i="7"/>
  <c r="T248" i="7"/>
  <c r="R248" i="7"/>
  <c r="P248" i="7"/>
  <c r="N248" i="7"/>
  <c r="L248" i="7"/>
  <c r="J248" i="7"/>
  <c r="H248" i="7"/>
  <c r="F248" i="7"/>
  <c r="D248" i="7"/>
  <c r="B248" i="7"/>
  <c r="G247" i="6"/>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V327" i="1" l="1"/>
  <c r="F324" i="1"/>
  <c r="G327" i="1"/>
  <c r="H333" i="1" l="1"/>
  <c r="I333" i="1"/>
  <c r="N327" i="1"/>
  <c r="V326" i="1" l="1"/>
  <c r="V325" i="1"/>
  <c r="V324" i="1"/>
  <c r="C32" i="17" l="1"/>
  <c r="D32" i="17" s="1"/>
  <c r="D247" i="9" l="1"/>
  <c r="C246" i="8"/>
  <c r="AB247" i="7"/>
  <c r="Z247" i="7"/>
  <c r="X247" i="7"/>
  <c r="V247" i="7"/>
  <c r="T247" i="7"/>
  <c r="R247" i="7"/>
  <c r="P247" i="7"/>
  <c r="N247" i="7"/>
  <c r="L247" i="7"/>
  <c r="J247" i="7"/>
  <c r="H247" i="7"/>
  <c r="F247" i="7"/>
  <c r="D247" i="7"/>
  <c r="B247" i="7"/>
  <c r="F323" i="1" l="1"/>
  <c r="G326" i="1"/>
  <c r="I332" i="1" l="1"/>
  <c r="H332" i="1"/>
  <c r="S326" i="1"/>
  <c r="N326" i="1"/>
  <c r="D246" i="9" l="1"/>
  <c r="C245" i="8" l="1"/>
  <c r="AB246" i="7"/>
  <c r="Z246" i="7"/>
  <c r="X246" i="7"/>
  <c r="V246" i="7"/>
  <c r="T246" i="7"/>
  <c r="R246" i="7"/>
  <c r="P246" i="7"/>
  <c r="N246" i="7"/>
  <c r="L246" i="7"/>
  <c r="J246" i="7"/>
  <c r="H246" i="7"/>
  <c r="F246" i="7"/>
  <c r="D246" i="7"/>
  <c r="B246" i="7"/>
  <c r="F322" i="1" l="1"/>
  <c r="G325" i="1"/>
  <c r="I331" i="1" l="1"/>
  <c r="H331" i="1"/>
  <c r="S325" i="1"/>
  <c r="N325" i="1"/>
  <c r="AB245" i="7" l="1"/>
  <c r="Z245" i="7"/>
  <c r="X245" i="7"/>
  <c r="V245" i="7"/>
  <c r="T245" i="7"/>
  <c r="R245" i="7"/>
  <c r="P245" i="7"/>
  <c r="N245" i="7"/>
  <c r="L245" i="7"/>
  <c r="J245" i="7"/>
  <c r="H245" i="7"/>
  <c r="F245" i="7"/>
  <c r="D245" i="7"/>
  <c r="B245" i="7"/>
  <c r="D243" i="9" l="1"/>
  <c r="D244" i="9" s="1"/>
  <c r="D245" i="9" s="1"/>
  <c r="C242" i="8" l="1"/>
  <c r="C243" i="8" s="1"/>
  <c r="C244" i="8" s="1"/>
  <c r="F321" i="1" l="1"/>
  <c r="G324" i="1"/>
  <c r="H330" i="1" l="1"/>
  <c r="I330" i="1"/>
  <c r="S324" i="1"/>
  <c r="N324" i="1"/>
  <c r="D242" i="9" l="1"/>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D241" i="9" l="1"/>
  <c r="C240" i="8" l="1"/>
  <c r="AB241" i="7"/>
  <c r="Z241" i="7"/>
  <c r="X241" i="7"/>
  <c r="T241" i="7"/>
  <c r="R241" i="7"/>
  <c r="P241" i="7"/>
  <c r="N241" i="7"/>
  <c r="L241" i="7"/>
  <c r="J241" i="7"/>
  <c r="H241" i="7"/>
  <c r="F241" i="7"/>
  <c r="D241" i="7"/>
  <c r="B241" i="7"/>
  <c r="V320" i="1" l="1"/>
  <c r="F317" i="1"/>
  <c r="G320" i="1"/>
  <c r="J333" i="1" l="1"/>
  <c r="I326" i="1"/>
  <c r="H326" i="1"/>
  <c r="S320" i="1"/>
  <c r="N320" i="1"/>
  <c r="C30" i="17" l="1"/>
  <c r="D30" i="17" s="1"/>
  <c r="C31" i="17"/>
  <c r="D31" i="17" s="1"/>
  <c r="V319" i="1" l="1"/>
  <c r="F316" i="1" l="1"/>
  <c r="G319" i="1"/>
  <c r="J332" i="1" s="1"/>
  <c r="I325" i="1" l="1"/>
  <c r="H325" i="1"/>
  <c r="D240" i="9"/>
  <c r="C239" i="8" l="1"/>
  <c r="AB240" i="7"/>
  <c r="Z240" i="7"/>
  <c r="X240" i="7"/>
  <c r="V240" i="7"/>
  <c r="T240" i="7"/>
  <c r="R240" i="7"/>
  <c r="P240" i="7"/>
  <c r="N240" i="7"/>
  <c r="L240" i="7"/>
  <c r="J240" i="7"/>
  <c r="H240" i="7"/>
  <c r="F240" i="7"/>
  <c r="D240" i="7"/>
  <c r="B240" i="7"/>
  <c r="S319" i="1" l="1"/>
  <c r="N319" i="1"/>
  <c r="D239" i="9" l="1"/>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V317" i="1" l="1"/>
  <c r="F314" i="1"/>
  <c r="G317" i="1"/>
  <c r="J330" i="1" l="1"/>
  <c r="H323" i="1"/>
  <c r="I323" i="1"/>
  <c r="S317" i="1"/>
  <c r="S314" i="1"/>
  <c r="N317" i="1"/>
  <c r="G316" i="1"/>
  <c r="J329" i="1" l="1"/>
  <c r="H322" i="1"/>
  <c r="I322" i="1"/>
  <c r="CA234" i="11" l="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CA233" i="11" l="1"/>
  <c r="D234" i="9"/>
  <c r="C233" i="8" l="1"/>
  <c r="AB234" i="7" l="1"/>
  <c r="Z234" i="7"/>
  <c r="X234" i="7"/>
  <c r="V234" i="7"/>
  <c r="T234" i="7"/>
  <c r="R234" i="7"/>
  <c r="P234" i="7"/>
  <c r="N234" i="7"/>
  <c r="L234" i="7"/>
  <c r="J234" i="7"/>
  <c r="H234" i="7"/>
  <c r="F234" i="7"/>
  <c r="D234" i="7"/>
  <c r="F310" i="1" l="1"/>
  <c r="G313" i="1"/>
  <c r="J326" i="1" s="1"/>
  <c r="I319" i="1" l="1"/>
  <c r="H319" i="1"/>
  <c r="CA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F308" i="1" l="1"/>
  <c r="G311" i="1"/>
  <c r="J324" i="1" l="1"/>
  <c r="I317" i="1"/>
  <c r="H317" i="1"/>
  <c r="S311" i="1"/>
  <c r="N311" i="1" l="1"/>
  <c r="CA229" i="11" l="1"/>
  <c r="CA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C226" i="8" l="1"/>
  <c r="AB227" i="7"/>
  <c r="Z227" i="7"/>
  <c r="X227" i="7"/>
  <c r="V227" i="7"/>
  <c r="T227" i="7"/>
  <c r="R227" i="7"/>
  <c r="P227" i="7"/>
  <c r="N227" i="7"/>
  <c r="L227" i="7"/>
  <c r="J227" i="7"/>
  <c r="H227" i="7"/>
  <c r="F227" i="7"/>
  <c r="D227" i="7"/>
  <c r="V306" i="1" l="1"/>
  <c r="F303" i="1"/>
  <c r="G306" i="1"/>
  <c r="J319" i="1" s="1"/>
  <c r="I312" i="1" l="1"/>
  <c r="H312" i="1"/>
  <c r="N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73" i="11" l="1"/>
  <c r="V305" i="1" l="1"/>
  <c r="F302" i="1"/>
  <c r="G305" i="1"/>
  <c r="J318" i="1" l="1"/>
  <c r="I311" i="1"/>
  <c r="H311" i="1"/>
  <c r="N305" i="1"/>
  <c r="C224" i="8" l="1"/>
  <c r="AB225" i="7"/>
  <c r="Z225" i="7"/>
  <c r="X225" i="7"/>
  <c r="V225" i="7"/>
  <c r="T225" i="7"/>
  <c r="R225" i="7"/>
  <c r="P225" i="7"/>
  <c r="N225" i="7"/>
  <c r="L225" i="7"/>
  <c r="J225" i="7"/>
  <c r="H225" i="7"/>
  <c r="F225" i="7"/>
  <c r="D225" i="7"/>
  <c r="B225" i="7"/>
  <c r="V304" i="1" l="1"/>
  <c r="F301" i="1"/>
  <c r="G304" i="1"/>
  <c r="J317" i="1" l="1"/>
  <c r="I310" i="1"/>
  <c r="H310" i="1"/>
  <c r="N304" i="1"/>
  <c r="V303" i="1" l="1"/>
  <c r="C221" i="8" l="1"/>
  <c r="C222" i="8"/>
  <c r="C223" i="8" s="1"/>
  <c r="AB224" i="7"/>
  <c r="Z224" i="7"/>
  <c r="X224" i="7"/>
  <c r="V224" i="7"/>
  <c r="T224" i="7"/>
  <c r="R224" i="7"/>
  <c r="P224" i="7"/>
  <c r="N224" i="7"/>
  <c r="L224" i="7"/>
  <c r="J224" i="7"/>
  <c r="H224" i="7"/>
  <c r="F224" i="7"/>
  <c r="D224" i="7"/>
  <c r="F300" i="1" l="1"/>
  <c r="G303" i="1"/>
  <c r="J316" i="1" s="1"/>
  <c r="H309" i="1" l="1"/>
  <c r="I309" i="1"/>
  <c r="N303" i="1"/>
  <c r="C220" i="8" l="1"/>
  <c r="AB221" i="7"/>
  <c r="Z221" i="7"/>
  <c r="X221" i="7"/>
  <c r="V221" i="7"/>
  <c r="T221" i="7"/>
  <c r="R221" i="7"/>
  <c r="P221" i="7"/>
  <c r="N221" i="7"/>
  <c r="L221" i="7"/>
  <c r="J221" i="7"/>
  <c r="H221" i="7"/>
  <c r="F221" i="7"/>
  <c r="D221" i="7"/>
  <c r="B221" i="7"/>
  <c r="G301" i="1" l="1"/>
  <c r="G302" i="1"/>
  <c r="F299" i="1"/>
  <c r="F297" i="1"/>
  <c r="F298" i="1"/>
  <c r="G300" i="1"/>
  <c r="I306" i="1" l="1"/>
  <c r="J313" i="1"/>
  <c r="J315" i="1"/>
  <c r="J314" i="1"/>
  <c r="H306" i="1"/>
  <c r="H308" i="1"/>
  <c r="I308" i="1"/>
  <c r="H307" i="1"/>
  <c r="I307" i="1"/>
  <c r="N300" i="1"/>
  <c r="V300" i="1"/>
  <c r="C219" i="8" l="1"/>
  <c r="AB220" i="7"/>
  <c r="Z220" i="7"/>
  <c r="X220" i="7"/>
  <c r="V220" i="7"/>
  <c r="T220" i="7"/>
  <c r="R220" i="7"/>
  <c r="P220" i="7"/>
  <c r="N220" i="7"/>
  <c r="L220" i="7"/>
  <c r="J220" i="7"/>
  <c r="H220" i="7"/>
  <c r="F220" i="7"/>
  <c r="D220" i="7"/>
  <c r="B220" i="7"/>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V298" i="1" l="1"/>
  <c r="F295" i="1"/>
  <c r="G298" i="1"/>
  <c r="J311" i="1" s="1"/>
  <c r="I304" i="1" l="1"/>
  <c r="H304" i="1"/>
  <c r="N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V297" i="1" l="1"/>
  <c r="F294" i="1" l="1"/>
  <c r="G297" i="1"/>
  <c r="J310" i="1" s="1"/>
  <c r="H303" i="1" l="1"/>
  <c r="I303" i="1"/>
  <c r="N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73" i="11" l="1"/>
  <c r="FZ273" i="11"/>
  <c r="DB273" i="11"/>
  <c r="V273" i="11"/>
  <c r="FN273" i="11"/>
  <c r="C214" i="8" l="1"/>
  <c r="C215" i="8"/>
  <c r="C216" i="8" s="1"/>
  <c r="AB217" i="7" l="1"/>
  <c r="Z217" i="7"/>
  <c r="X217" i="7"/>
  <c r="V217" i="7"/>
  <c r="T217" i="7"/>
  <c r="R217" i="7"/>
  <c r="P217" i="7"/>
  <c r="N217" i="7"/>
  <c r="L217" i="7"/>
  <c r="J217" i="7"/>
  <c r="H217" i="7"/>
  <c r="F217" i="7"/>
  <c r="D217" i="7"/>
  <c r="B217" i="7"/>
  <c r="V296" i="1" l="1"/>
  <c r="F293" i="1"/>
  <c r="G296" i="1"/>
  <c r="J309" i="1" s="1"/>
  <c r="H302" i="1" l="1"/>
  <c r="I302" i="1"/>
  <c r="N296" i="1"/>
  <c r="C213" i="8" l="1"/>
  <c r="AB214" i="7"/>
  <c r="Z214" i="7"/>
  <c r="X214" i="7"/>
  <c r="V214" i="7"/>
  <c r="T214" i="7"/>
  <c r="R214" i="7"/>
  <c r="P214" i="7"/>
  <c r="N214" i="7"/>
  <c r="L214" i="7"/>
  <c r="J214" i="7"/>
  <c r="H214" i="7"/>
  <c r="F214" i="7"/>
  <c r="D214" i="7"/>
  <c r="B214" i="7"/>
  <c r="G294" i="1" l="1"/>
  <c r="G295" i="1"/>
  <c r="J308" i="1" s="1"/>
  <c r="F290" i="1"/>
  <c r="F291" i="1"/>
  <c r="F292" i="1"/>
  <c r="G293" i="1"/>
  <c r="J306" i="1" s="1"/>
  <c r="J307" i="1" l="1"/>
  <c r="I299" i="1"/>
  <c r="H299" i="1"/>
  <c r="I301" i="1"/>
  <c r="H301" i="1"/>
  <c r="H300" i="1"/>
  <c r="I300" i="1"/>
  <c r="N293" i="1"/>
  <c r="V293" i="1"/>
  <c r="AB213" i="7" l="1"/>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V289" i="1" l="1"/>
  <c r="F286" i="1" l="1"/>
  <c r="G289" i="1"/>
  <c r="J302" i="1" l="1"/>
  <c r="I295" i="1"/>
  <c r="H295" i="1"/>
  <c r="N289" i="1"/>
  <c r="C206" i="8" l="1"/>
  <c r="B207" i="7" l="1"/>
  <c r="D207" i="7"/>
  <c r="F207" i="7"/>
  <c r="H207" i="7"/>
  <c r="J207" i="7"/>
  <c r="L207" i="7"/>
  <c r="N207" i="7"/>
  <c r="P207" i="7"/>
  <c r="R207" i="7"/>
  <c r="T207" i="7"/>
  <c r="V207" i="7"/>
  <c r="X207" i="7"/>
  <c r="Z207" i="7"/>
  <c r="AB207" i="7"/>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75" i="7" s="1"/>
  <c r="V254" i="1" l="1"/>
  <c r="V251" i="1"/>
  <c r="N254" i="1" l="1"/>
  <c r="F251" i="1"/>
  <c r="G254" i="1"/>
  <c r="J267" i="1" l="1"/>
  <c r="I260" i="1"/>
  <c r="H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73" i="11" l="1"/>
  <c r="CH273" i="11"/>
  <c r="CF273" i="11"/>
  <c r="CN273" i="11"/>
  <c r="CJ273" i="11"/>
  <c r="CL273" i="11"/>
  <c r="D273" i="11"/>
  <c r="F273"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73"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S156" i="11"/>
  <c r="GC156" i="11"/>
  <c r="DG156" i="11"/>
  <c r="DE156" i="11"/>
  <c r="C156" i="8"/>
  <c r="V236" i="1"/>
  <c r="N236" i="1"/>
  <c r="F233" i="1"/>
  <c r="G236" i="1"/>
  <c r="J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H242" i="1"/>
  <c r="I242" i="1"/>
  <c r="C155" i="8"/>
  <c r="DF273" i="11" l="1"/>
  <c r="GB273" i="11"/>
  <c r="DD273" i="11"/>
  <c r="FR273" i="11"/>
  <c r="V234" i="1"/>
  <c r="N235" i="1"/>
  <c r="F232" i="1"/>
  <c r="G235" i="1" l="1"/>
  <c r="J248" i="1" s="1"/>
  <c r="H241" i="1" l="1"/>
  <c r="I241" i="1"/>
  <c r="G221" i="1"/>
  <c r="F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73" i="11" l="1"/>
  <c r="BW68" i="11"/>
  <c r="BW69" i="11" s="1"/>
  <c r="BW70" i="11" s="1"/>
  <c r="BW71" i="11" s="1"/>
  <c r="BV273"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73" i="11"/>
  <c r="BK98" i="11"/>
  <c r="BJ273" i="11" s="1"/>
  <c r="FV273" i="11" l="1"/>
  <c r="FX273"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73" i="11"/>
  <c r="EB273" i="11"/>
  <c r="DA100" i="11"/>
  <c r="EX273" i="11"/>
  <c r="EF273" i="11"/>
  <c r="CX273"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73" i="11"/>
  <c r="DH273"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73"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73" i="11" l="1"/>
  <c r="EJ273"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73" i="11"/>
  <c r="GD273" i="11"/>
  <c r="CD273" i="11"/>
  <c r="C154" i="8"/>
  <c r="CR273" i="11" l="1"/>
  <c r="GF273" i="11"/>
  <c r="N234" i="1"/>
  <c r="F231" i="1"/>
  <c r="G234" i="1"/>
  <c r="J247" i="1" s="1"/>
  <c r="I240" i="1" l="1"/>
  <c r="H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73" i="11" l="1"/>
  <c r="GH273" i="11"/>
  <c r="DZ273" i="11"/>
  <c r="AQ155" i="11"/>
  <c r="DS155" i="11"/>
  <c r="V230" i="1"/>
  <c r="V229" i="1"/>
  <c r="V233" i="1"/>
  <c r="N233" i="1"/>
  <c r="F230" i="1"/>
  <c r="G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73" i="11" s="1"/>
  <c r="J246" i="1"/>
  <c r="H239" i="1"/>
  <c r="I239" i="1"/>
  <c r="AP273"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53"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I11" i="1" l="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U335" i="1" s="1"/>
  <c r="U336" i="1" s="1"/>
  <c r="U337" i="1" s="1"/>
  <c r="U338" i="1" s="1"/>
  <c r="U339" i="1" s="1"/>
  <c r="U340" i="1" s="1"/>
  <c r="U341" i="1" s="1"/>
  <c r="U342" i="1" s="1"/>
  <c r="U343" i="1" s="1"/>
  <c r="U344" i="1" s="1"/>
  <c r="U345"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W236" i="1" l="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C245" i="1" l="1"/>
  <c r="W259" i="1" s="1"/>
  <c r="I227" i="1"/>
  <c r="H227" i="1"/>
  <c r="C246" i="1" l="1"/>
  <c r="W260" i="1" s="1"/>
  <c r="GO140" i="11"/>
  <c r="AS140" i="11"/>
  <c r="AK140" i="11"/>
  <c r="FI140" i="11"/>
  <c r="AE140" i="11"/>
  <c r="FE140" i="11"/>
  <c r="EW140" i="11"/>
  <c r="DW140" i="11"/>
  <c r="Q140" i="11"/>
  <c r="DU140" i="11"/>
  <c r="M140" i="11"/>
  <c r="AE141" i="11" l="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W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N220" i="1"/>
  <c r="G220" i="1"/>
  <c r="J233" i="1" s="1"/>
  <c r="F217" i="1"/>
  <c r="DV273" i="11" l="1"/>
  <c r="FH273" i="11"/>
  <c r="AJ273" i="11"/>
  <c r="P273" i="11"/>
  <c r="DT273" i="11"/>
  <c r="FD273" i="11"/>
  <c r="C248" i="1"/>
  <c r="W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H226" i="1"/>
  <c r="I226" i="1"/>
  <c r="F72" i="1"/>
  <c r="GN273" i="11" l="1"/>
  <c r="AR273" i="11"/>
  <c r="AD273" i="11"/>
  <c r="L273" i="11"/>
  <c r="EV273" i="11"/>
  <c r="C249" i="1"/>
  <c r="CU75" i="11"/>
  <c r="C250" i="1" l="1"/>
  <c r="W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251" i="1" l="1"/>
  <c r="W264" i="1"/>
  <c r="CU154" i="11"/>
  <c r="CU155" i="11" s="1"/>
  <c r="CU156" i="11" s="1"/>
  <c r="CU157" i="11" s="1"/>
  <c r="CU158" i="11" s="1"/>
  <c r="CU159" i="11" s="1"/>
  <c r="CU160" i="11" s="1"/>
  <c r="CU161" i="11" s="1"/>
  <c r="CU162" i="11" s="1"/>
  <c r="CU163" i="11" s="1"/>
  <c r="CU164" i="11" s="1"/>
  <c r="CU165" i="11" s="1"/>
  <c r="CU166" i="11" s="1"/>
  <c r="CU167" i="11" s="1"/>
  <c r="CU168" i="11" s="1"/>
  <c r="CU169" i="11" s="1"/>
  <c r="CU170" i="11" s="1"/>
  <c r="N219" i="1"/>
  <c r="N209" i="1"/>
  <c r="F216" i="1"/>
  <c r="G219" i="1"/>
  <c r="J232" i="1" s="1"/>
  <c r="CT273" i="11" l="1"/>
  <c r="C252" i="1"/>
  <c r="W265" i="1"/>
  <c r="X265" i="1" s="1"/>
  <c r="I225" i="1"/>
  <c r="H225" i="1"/>
  <c r="ES74" i="11"/>
  <c r="BY99" i="11"/>
  <c r="C253" i="1" l="1"/>
  <c r="W266" i="1"/>
  <c r="X266" i="1" s="1"/>
  <c r="Y266" i="1" s="1"/>
  <c r="BY100" i="11"/>
  <c r="ES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N216" i="1"/>
  <c r="G218" i="1"/>
  <c r="J231" i="1" s="1"/>
  <c r="G217" i="1"/>
  <c r="J230" i="1" s="1"/>
  <c r="G216" i="1"/>
  <c r="ER273" i="11" l="1"/>
  <c r="C255" i="1"/>
  <c r="W268" i="1"/>
  <c r="X268" i="1" s="1"/>
  <c r="J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73"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7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7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7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7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75"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75"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7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7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7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7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7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W126" i="1"/>
  <c r="X126" i="1" s="1"/>
  <c r="D179" i="6" l="1"/>
  <c r="D180" i="6" s="1"/>
  <c r="D181" i="6" s="1"/>
  <c r="D182" i="6" s="1"/>
  <c r="D183" i="6" s="1"/>
  <c r="EN273" i="11"/>
  <c r="E274" i="10"/>
  <c r="Z273" i="11"/>
  <c r="K274" i="10"/>
  <c r="I274" i="10"/>
  <c r="G274" i="10"/>
  <c r="C274"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D274" i="9"/>
  <c r="E175" i="7"/>
  <c r="C175" i="7"/>
  <c r="X233" i="1"/>
  <c r="Y233" i="1" s="1"/>
  <c r="EQ154" i="11"/>
  <c r="Y232" i="1"/>
  <c r="Y230" i="1"/>
  <c r="Y228" i="1"/>
  <c r="Y231" i="1"/>
  <c r="Y229" i="1"/>
  <c r="Y226" i="1"/>
  <c r="Y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53"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D184" i="6" l="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E274" i="6"/>
  <c r="AZ273" i="11"/>
  <c r="EH273" i="11"/>
  <c r="BH273"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73" i="11"/>
  <c r="FL273" i="11"/>
  <c r="AT273" i="11"/>
  <c r="DP273"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73" i="11"/>
  <c r="N273" i="11"/>
  <c r="ED273"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73" i="11"/>
  <c r="ET273" i="11"/>
  <c r="BL273" i="11"/>
  <c r="K276" i="10"/>
  <c r="C269" i="1"/>
  <c r="W282" i="1"/>
  <c r="X282" i="1" s="1"/>
  <c r="Y282" i="1" s="1"/>
  <c r="B176" i="7"/>
  <c r="C176" i="7" s="1"/>
  <c r="E176" i="7"/>
  <c r="EQ155" i="11"/>
  <c r="X234" i="1"/>
  <c r="Y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B274" i="6" l="1"/>
  <c r="U135" i="1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73" i="11"/>
  <c r="EL273" i="11"/>
  <c r="C270" i="1"/>
  <c r="W283" i="1"/>
  <c r="X283" i="1" s="1"/>
  <c r="Y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73" i="11" s="1"/>
  <c r="DO155" i="11"/>
  <c r="DO156" i="11" s="1"/>
  <c r="DO157" i="11" s="1"/>
  <c r="DO158" i="11" s="1"/>
  <c r="DO159" i="11" s="1"/>
  <c r="DO160" i="11" s="1"/>
  <c r="DO161" i="11" s="1"/>
  <c r="DO162" i="11" s="1"/>
  <c r="DO163" i="11" s="1"/>
  <c r="DO164" i="11" s="1"/>
  <c r="DO165" i="11" s="1"/>
  <c r="DO166" i="11" s="1"/>
  <c r="DO167" i="11" s="1"/>
  <c r="DO168" i="11" s="1"/>
  <c r="DO169" i="11" s="1"/>
  <c r="DO170" i="11" s="1"/>
  <c r="DN273"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73" i="11" s="1"/>
  <c r="GM155" i="11"/>
  <c r="GM156" i="11" s="1"/>
  <c r="GM157" i="11" s="1"/>
  <c r="GM158" i="11" s="1"/>
  <c r="GM159" i="11" s="1"/>
  <c r="GM160" i="11" s="1"/>
  <c r="GM161" i="11" s="1"/>
  <c r="GM162" i="11" s="1"/>
  <c r="GM163" i="11" s="1"/>
  <c r="GM164" i="11" s="1"/>
  <c r="GM165" i="11" s="1"/>
  <c r="GM166" i="11" s="1"/>
  <c r="GM167" i="11" s="1"/>
  <c r="GM168" i="11" s="1"/>
  <c r="GM169" i="11" s="1"/>
  <c r="GM170" i="11" s="1"/>
  <c r="GL273" i="11" s="1"/>
  <c r="FQ155" i="11"/>
  <c r="FQ156" i="11" s="1"/>
  <c r="FQ157" i="11" s="1"/>
  <c r="FQ158" i="11" s="1"/>
  <c r="FQ159" i="11" s="1"/>
  <c r="FQ160" i="11" s="1"/>
  <c r="FQ161" i="11" s="1"/>
  <c r="FQ162" i="11" s="1"/>
  <c r="FQ163" i="11" s="1"/>
  <c r="FQ164" i="11" s="1"/>
  <c r="FQ165" i="11" s="1"/>
  <c r="FQ166" i="11" s="1"/>
  <c r="FQ167" i="11" s="1"/>
  <c r="FQ168" i="11" s="1"/>
  <c r="FQ169" i="11" s="1"/>
  <c r="FQ170" i="11" s="1"/>
  <c r="FP273"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73"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73"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73" i="11" s="1"/>
  <c r="X235" i="1"/>
  <c r="Y235" i="1" s="1"/>
  <c r="FG154" i="11"/>
  <c r="W128" i="1"/>
  <c r="X128" i="1" s="1"/>
  <c r="Y128" i="1" s="1"/>
  <c r="T273" i="11" l="1"/>
  <c r="X273"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73" i="11" s="1"/>
  <c r="B273" i="11"/>
  <c r="EZ273"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W284" i="1"/>
  <c r="X284" i="1" s="1"/>
  <c r="Y284" i="1" s="1"/>
  <c r="E180" i="7"/>
  <c r="E181" i="7" s="1"/>
  <c r="D182" i="7" s="1"/>
  <c r="D275"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73"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X236" i="1"/>
  <c r="Y236" i="1" s="1"/>
  <c r="W129" i="1"/>
  <c r="X129" i="1" s="1"/>
  <c r="Y129" i="1" s="1"/>
  <c r="AH273"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73"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W285" i="1"/>
  <c r="X285" i="1" s="1"/>
  <c r="Y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X237" i="1"/>
  <c r="Y237" i="1" s="1"/>
  <c r="W130" i="1"/>
  <c r="X130" i="1" s="1"/>
  <c r="Y130" i="1" s="1"/>
  <c r="AY251" i="11" l="1"/>
  <c r="AY252" i="11" s="1"/>
  <c r="AY253" i="11" s="1"/>
  <c r="AY254" i="11" s="1"/>
  <c r="AY255" i="11" s="1"/>
  <c r="AY256" i="11" s="1"/>
  <c r="AY257" i="11" s="1"/>
  <c r="AY258" i="11" s="1"/>
  <c r="AY259" i="11" s="1"/>
  <c r="AY260" i="11" s="1"/>
  <c r="AY261" i="11" s="1"/>
  <c r="AY262" i="11" s="1"/>
  <c r="AY263" i="11" s="1"/>
  <c r="AY264" i="11" s="1"/>
  <c r="AY265" i="11" s="1"/>
  <c r="AF273" i="11"/>
  <c r="AB273"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W286" i="1"/>
  <c r="X286" i="1" s="1"/>
  <c r="Y286" i="1" s="1"/>
  <c r="C180" i="7"/>
  <c r="C181" i="7" s="1"/>
  <c r="B182" i="7"/>
  <c r="X238" i="1"/>
  <c r="Y238" i="1" s="1"/>
  <c r="W131" i="1"/>
  <c r="X131" i="1" s="1"/>
  <c r="Y131" i="1" s="1"/>
  <c r="AX273"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W288" i="1" s="1"/>
  <c r="X288" i="1" s="1"/>
  <c r="W287" i="1"/>
  <c r="X287" i="1" s="1"/>
  <c r="C182" i="7"/>
  <c r="C183" i="7" s="1"/>
  <c r="X239" i="1"/>
  <c r="Y239" i="1" s="1"/>
  <c r="W132" i="1"/>
  <c r="X132" i="1" s="1"/>
  <c r="Y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73" i="11"/>
  <c r="Y287" i="1"/>
  <c r="Y288" i="1"/>
  <c r="C275" i="1"/>
  <c r="X240" i="1"/>
  <c r="Y240" i="1" s="1"/>
  <c r="W133" i="1"/>
  <c r="X133" i="1" s="1"/>
  <c r="Y133" i="1" s="1"/>
  <c r="J273" i="11" l="1"/>
  <c r="GQ275"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W333" i="1"/>
  <c r="X333" i="1" s="1"/>
  <c r="W178" i="1"/>
  <c r="X178" i="1" s="1"/>
  <c r="Y178" i="1" s="1"/>
  <c r="C321" i="1" l="1"/>
  <c r="W334" i="1"/>
  <c r="X334" i="1" s="1"/>
  <c r="Y334" i="1" s="1"/>
  <c r="Y333" i="1"/>
  <c r="W179" i="1"/>
  <c r="X179" i="1" s="1"/>
  <c r="Y179" i="1" s="1"/>
  <c r="C322" i="1" l="1"/>
  <c r="W335" i="1"/>
  <c r="X335" i="1" s="1"/>
  <c r="Y335" i="1" s="1"/>
  <c r="W180" i="1"/>
  <c r="X180" i="1" s="1"/>
  <c r="Y180" i="1" s="1"/>
  <c r="C323" i="1" l="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W336" i="1"/>
  <c r="W181" i="1"/>
  <c r="X181" i="1" s="1"/>
  <c r="Y181" i="1" s="1"/>
  <c r="X336" i="1" l="1"/>
  <c r="Y336" i="1" s="1"/>
  <c r="W337" i="1"/>
  <c r="W182" i="1"/>
  <c r="X182" i="1" s="1"/>
  <c r="Y182" i="1" s="1"/>
  <c r="X337" i="1" l="1"/>
  <c r="Y337" i="1" s="1"/>
  <c r="W338" i="1"/>
  <c r="W183" i="1"/>
  <c r="X183" i="1" s="1"/>
  <c r="Y183" i="1" s="1"/>
  <c r="X338" i="1" l="1"/>
  <c r="Y338" i="1" s="1"/>
  <c r="W339" i="1"/>
  <c r="W184" i="1"/>
  <c r="X184" i="1" s="1"/>
  <c r="Y184" i="1" s="1"/>
  <c r="X339" i="1" l="1"/>
  <c r="Y339" i="1" s="1"/>
  <c r="W340" i="1"/>
  <c r="W185" i="1"/>
  <c r="X185" i="1" s="1"/>
  <c r="Y185" i="1" s="1"/>
  <c r="X340" i="1" l="1"/>
  <c r="Y340" i="1" s="1"/>
  <c r="W341" i="1"/>
  <c r="W186" i="1"/>
  <c r="X186" i="1" s="1"/>
  <c r="Y186" i="1" s="1"/>
  <c r="X341" i="1" l="1"/>
  <c r="Y341" i="1" s="1"/>
  <c r="W342" i="1"/>
  <c r="W187" i="1"/>
  <c r="X187" i="1" s="1"/>
  <c r="Y187" i="1" s="1"/>
  <c r="X342" i="1" l="1"/>
  <c r="Y342" i="1" s="1"/>
  <c r="W343" i="1"/>
  <c r="W188" i="1"/>
  <c r="X188" i="1" s="1"/>
  <c r="Y188" i="1" s="1"/>
  <c r="W344" i="1" l="1"/>
  <c r="X343" i="1"/>
  <c r="Y343" i="1" s="1"/>
  <c r="W189" i="1"/>
  <c r="X189" i="1" s="1"/>
  <c r="Y189" i="1" s="1"/>
  <c r="X344" i="1" l="1"/>
  <c r="Y344" i="1" s="1"/>
  <c r="W345" i="1"/>
  <c r="W190" i="1"/>
  <c r="X190" i="1" s="1"/>
  <c r="Y190" i="1" s="1"/>
  <c r="X345" i="1" l="1"/>
  <c r="Y345" i="1" s="1"/>
  <c r="W346" i="1"/>
  <c r="W191" i="1"/>
  <c r="X191" i="1" s="1"/>
  <c r="Y191" i="1" s="1"/>
  <c r="X346" i="1" l="1"/>
  <c r="Y346" i="1" s="1"/>
  <c r="W347" i="1"/>
  <c r="X347" i="1" s="1"/>
  <c r="Y347" i="1" s="1"/>
  <c r="W192" i="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75" i="7" l="1"/>
  <c r="AC276" i="7" s="1"/>
</calcChain>
</file>

<file path=xl/sharedStrings.xml><?xml version="1.0" encoding="utf-8"?>
<sst xmlns="http://schemas.openxmlformats.org/spreadsheetml/2006/main" count="701" uniqueCount="243">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</sst>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2"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20" fillId="0" borderId="0" applyNumberFormat="0" applyFill="0" applyBorder="0" applyAlignment="0" applyProtection="0"/>
    <xf numFmtId="0" fontId="21" fillId="0" borderId="0"/>
    <xf numFmtId="43" fontId="21" fillId="0" borderId="0" applyFont="0" applyFill="0" applyBorder="0" applyAlignment="0" applyProtection="0"/>
  </cellStyleXfs>
  <cellXfs count="303">
    <xf numFmtId="0" fontId="0" fillId="0" borderId="0" xfId="0"/>
    <xf numFmtId="0" fontId="19" fillId="8" borderId="0" xfId="0" applyFont="1" applyFill="1" applyBorder="1" applyAlignment="1">
      <alignment wrapText="1"/>
    </xf>
    <xf numFmtId="0" fontId="0" fillId="8" borderId="0" xfId="0" applyFill="1" applyBorder="1" applyAlignment="1">
      <alignment wrapText="1"/>
    </xf>
    <xf numFmtId="0" fontId="20" fillId="8" borderId="0" xfId="7" quotePrefix="1" applyFill="1" applyBorder="1" applyAlignment="1">
      <alignment wrapText="1"/>
    </xf>
    <xf numFmtId="0" fontId="20" fillId="8" borderId="0" xfId="7" quotePrefix="1" applyFill="1" applyBorder="1" applyAlignment="1">
      <alignment horizontal="left" wrapText="1" indent="2"/>
    </xf>
    <xf numFmtId="0" fontId="20" fillId="8" borderId="0" xfId="7" applyFill="1" applyBorder="1" applyAlignment="1">
      <alignment horizontal="left" wrapText="1" indent="2"/>
    </xf>
    <xf numFmtId="0" fontId="20" fillId="8" borderId="0" xfId="7" applyFill="1" applyBorder="1" applyAlignment="1">
      <alignment wrapText="1"/>
    </xf>
    <xf numFmtId="3" fontId="17" fillId="0" borderId="1" xfId="5" applyNumberFormat="1" applyFont="1" applyFill="1" applyBorder="1"/>
    <xf numFmtId="3" fontId="16" fillId="0" borderId="14" xfId="0" applyNumberFormat="1" applyFont="1" applyFill="1" applyBorder="1"/>
    <xf numFmtId="3" fontId="16" fillId="0" borderId="1" xfId="0" applyNumberFormat="1" applyFont="1" applyFill="1" applyBorder="1"/>
    <xf numFmtId="3" fontId="16" fillId="0" borderId="13" xfId="0" applyNumberFormat="1" applyFont="1" applyFill="1" applyBorder="1"/>
    <xf numFmtId="3" fontId="17" fillId="0" borderId="1" xfId="5" quotePrefix="1" applyNumberFormat="1" applyFont="1" applyFill="1" applyBorder="1"/>
    <xf numFmtId="4" fontId="15" fillId="0" borderId="2" xfId="1" applyNumberFormat="1" applyFill="1" applyBorder="1" applyAlignment="1">
      <alignment wrapText="1"/>
    </xf>
    <xf numFmtId="1" fontId="15" fillId="0" borderId="1" xfId="1" applyNumberFormat="1" applyFill="1" applyBorder="1" applyAlignment="1">
      <alignment wrapText="1"/>
    </xf>
    <xf numFmtId="3" fontId="15" fillId="0" borderId="1" xfId="1" applyNumberFormat="1" applyFill="1" applyBorder="1" applyAlignment="1">
      <alignment wrapText="1"/>
    </xf>
    <xf numFmtId="165" fontId="14" fillId="0" borderId="1" xfId="1" applyNumberFormat="1" applyFont="1" applyFill="1" applyBorder="1" applyAlignment="1">
      <alignment wrapText="1"/>
    </xf>
    <xf numFmtId="165" fontId="15" fillId="0" borderId="1" xfId="1" applyNumberFormat="1" applyFill="1" applyBorder="1" applyAlignment="1">
      <alignment horizontal="left" wrapText="1"/>
    </xf>
    <xf numFmtId="165" fontId="15" fillId="0" borderId="1" xfId="1" applyNumberFormat="1" applyFill="1" applyBorder="1" applyAlignment="1">
      <alignment wrapText="1"/>
    </xf>
    <xf numFmtId="0" fontId="15" fillId="0" borderId="1" xfId="1" applyFill="1" applyBorder="1" applyAlignment="1">
      <alignment wrapText="1"/>
    </xf>
    <xf numFmtId="3" fontId="15" fillId="0" borderId="3" xfId="1" applyNumberFormat="1" applyFill="1" applyBorder="1" applyAlignment="1">
      <alignment wrapText="1"/>
    </xf>
    <xf numFmtId="164" fontId="15" fillId="0" borderId="2" xfId="1" applyNumberFormat="1" applyFill="1" applyBorder="1" applyAlignment="1">
      <alignment horizontal="right"/>
    </xf>
    <xf numFmtId="165" fontId="15" fillId="0" borderId="1" xfId="1" applyNumberFormat="1" applyFill="1" applyBorder="1"/>
    <xf numFmtId="0" fontId="15" fillId="0" borderId="1" xfId="1" applyFill="1" applyBorder="1" applyAlignment="1">
      <alignment vertical="center"/>
    </xf>
    <xf numFmtId="1" fontId="15" fillId="0" borderId="1" xfId="1" applyNumberFormat="1" applyFill="1" applyBorder="1"/>
    <xf numFmtId="3" fontId="15" fillId="0" borderId="1" xfId="1" applyNumberFormat="1" applyFill="1" applyBorder="1"/>
    <xf numFmtId="1" fontId="23" fillId="0" borderId="1" xfId="1" applyNumberFormat="1" applyFont="1" applyFill="1" applyBorder="1"/>
    <xf numFmtId="165" fontId="15" fillId="0" borderId="1" xfId="1" applyNumberFormat="1" applyFill="1" applyBorder="1" applyAlignment="1">
      <alignment horizontal="right" vertical="top" wrapText="1"/>
    </xf>
    <xf numFmtId="1" fontId="15" fillId="0" borderId="1" xfId="1" applyNumberFormat="1" applyFill="1" applyBorder="1" applyAlignment="1">
      <alignment horizontal="right" vertical="top" wrapText="1"/>
    </xf>
    <xf numFmtId="1" fontId="15" fillId="0" borderId="1" xfId="1" applyNumberFormat="1" applyFill="1" applyBorder="1" applyAlignment="1">
      <alignment horizontal="right"/>
    </xf>
    <xf numFmtId="3" fontId="15" fillId="0" borderId="1" xfId="1" applyNumberFormat="1" applyFill="1" applyBorder="1" applyAlignment="1">
      <alignment vertical="center"/>
    </xf>
    <xf numFmtId="1" fontId="22" fillId="0" borderId="1" xfId="1" applyNumberFormat="1" applyFont="1" applyFill="1" applyBorder="1"/>
    <xf numFmtId="1" fontId="24" fillId="0" borderId="1" xfId="1" applyNumberFormat="1" applyFont="1" applyFill="1" applyBorder="1"/>
    <xf numFmtId="4" fontId="16" fillId="0" borderId="0" xfId="0" applyNumberFormat="1" applyFont="1" applyFill="1" applyBorder="1"/>
    <xf numFmtId="166" fontId="16" fillId="0" borderId="0" xfId="0" applyNumberFormat="1" applyFont="1" applyFill="1" applyBorder="1"/>
    <xf numFmtId="4" fontId="15" fillId="0" borderId="2" xfId="1" applyNumberFormat="1" applyFill="1" applyBorder="1"/>
    <xf numFmtId="4" fontId="15" fillId="0" borderId="7" xfId="1" applyNumberFormat="1" applyFill="1" applyBorder="1" applyAlignment="1">
      <alignment horizontal="right"/>
    </xf>
    <xf numFmtId="3" fontId="15" fillId="0" borderId="8" xfId="1" applyNumberFormat="1" applyFill="1" applyBorder="1"/>
    <xf numFmtId="165" fontId="15" fillId="0" borderId="8" xfId="1" applyNumberFormat="1" applyFill="1" applyBorder="1"/>
    <xf numFmtId="0" fontId="16" fillId="0" borderId="0" xfId="0" applyFont="1" applyFill="1"/>
    <xf numFmtId="3" fontId="16" fillId="0" borderId="0" xfId="0" applyNumberFormat="1" applyFont="1" applyFill="1" applyBorder="1"/>
    <xf numFmtId="165" fontId="16" fillId="0" borderId="0" xfId="0" applyNumberFormat="1" applyFont="1" applyFill="1" applyBorder="1"/>
    <xf numFmtId="0" fontId="16" fillId="0" borderId="0" xfId="0" applyFont="1" applyFill="1" applyAlignment="1">
      <alignment vertical="center"/>
    </xf>
    <xf numFmtId="0" fontId="0" fillId="0" borderId="0" xfId="0" applyFill="1"/>
    <xf numFmtId="4" fontId="15" fillId="0" borderId="1" xfId="2" applyNumberFormat="1" applyFill="1" applyBorder="1"/>
    <xf numFmtId="1" fontId="15" fillId="0" borderId="1" xfId="2" applyNumberFormat="1" applyFill="1" applyBorder="1"/>
    <xf numFmtId="1" fontId="17" fillId="0" borderId="1" xfId="3" applyNumberFormat="1" applyFont="1" applyFill="1" applyBorder="1" applyAlignment="1">
      <alignment wrapText="1"/>
    </xf>
    <xf numFmtId="1" fontId="17" fillId="0" borderId="1" xfId="3" applyNumberFormat="1" applyFont="1" applyFill="1" applyBorder="1" applyAlignment="1">
      <alignment horizontal="right"/>
    </xf>
    <xf numFmtId="1" fontId="17" fillId="0" borderId="1" xfId="3" applyNumberFormat="1" applyFont="1" applyFill="1" applyBorder="1"/>
    <xf numFmtId="3" fontId="17" fillId="0" borderId="1" xfId="3" applyNumberFormat="1" applyFont="1" applyFill="1" applyBorder="1"/>
    <xf numFmtId="3" fontId="17" fillId="0" borderId="10" xfId="3" applyNumberFormat="1" applyFont="1" applyFill="1" applyBorder="1"/>
    <xf numFmtId="1" fontId="17" fillId="0" borderId="4" xfId="4" applyNumberFormat="1" applyFont="1" applyFill="1" applyBorder="1"/>
    <xf numFmtId="4" fontId="17" fillId="0" borderId="2" xfId="4" applyNumberFormat="1" applyFont="1" applyFill="1" applyBorder="1"/>
    <xf numFmtId="164" fontId="17" fillId="0" borderId="2" xfId="4" applyNumberFormat="1" applyFont="1" applyFill="1" applyBorder="1" applyAlignment="1">
      <alignment horizontal="right"/>
    </xf>
    <xf numFmtId="3" fontId="17" fillId="0" borderId="1" xfId="4" applyNumberFormat="1" applyFont="1" applyFill="1" applyBorder="1"/>
    <xf numFmtId="164" fontId="17" fillId="0" borderId="2" xfId="4" applyNumberFormat="1" applyFont="1" applyFill="1" applyBorder="1"/>
    <xf numFmtId="4" fontId="17" fillId="0" borderId="7" xfId="4" applyNumberFormat="1" applyFont="1" applyFill="1" applyBorder="1" applyAlignment="1">
      <alignment horizontal="right"/>
    </xf>
    <xf numFmtId="4" fontId="17" fillId="0" borderId="4" xfId="6" applyNumberFormat="1" applyFont="1" applyFill="1" applyBorder="1"/>
    <xf numFmtId="4" fontId="17" fillId="0" borderId="2" xfId="6" applyNumberFormat="1" applyFont="1" applyFill="1" applyBorder="1"/>
    <xf numFmtId="4" fontId="17" fillId="0" borderId="1" xfId="6" applyNumberFormat="1" applyFont="1" applyFill="1" applyBorder="1"/>
    <xf numFmtId="164" fontId="17" fillId="0" borderId="2" xfId="6" applyNumberFormat="1" applyFont="1" applyFill="1" applyBorder="1" applyAlignment="1">
      <alignment horizontal="right"/>
    </xf>
    <xf numFmtId="164" fontId="17" fillId="0" borderId="2" xfId="6" applyNumberFormat="1" applyFont="1" applyFill="1" applyBorder="1"/>
    <xf numFmtId="1" fontId="17" fillId="0" borderId="1" xfId="6" applyNumberFormat="1" applyFont="1" applyFill="1" applyBorder="1" applyAlignment="1">
      <alignment horizontal="right"/>
    </xf>
    <xf numFmtId="1" fontId="17" fillId="0" borderId="1" xfId="6" applyNumberFormat="1" applyFont="1" applyFill="1" applyBorder="1"/>
    <xf numFmtId="3" fontId="17" fillId="0" borderId="1" xfId="6" applyNumberFormat="1" applyFont="1" applyFill="1" applyBorder="1"/>
    <xf numFmtId="3" fontId="17" fillId="0" borderId="10" xfId="6" applyNumberFormat="1" applyFont="1" applyFill="1" applyBorder="1"/>
    <xf numFmtId="4" fontId="17" fillId="0" borderId="7" xfId="6" applyNumberFormat="1" applyFont="1" applyFill="1" applyBorder="1" applyAlignment="1">
      <alignment horizontal="right"/>
    </xf>
    <xf numFmtId="3" fontId="17" fillId="0" borderId="8" xfId="6" applyNumberFormat="1" applyFont="1" applyFill="1" applyBorder="1"/>
    <xf numFmtId="1" fontId="17" fillId="0" borderId="4" xfId="2" applyNumberFormat="1" applyFont="1" applyFill="1" applyBorder="1"/>
    <xf numFmtId="4" fontId="17" fillId="0" borderId="2" xfId="2" applyNumberFormat="1" applyFont="1" applyFill="1" applyBorder="1"/>
    <xf numFmtId="4" fontId="17" fillId="0" borderId="1" xfId="2" applyNumberFormat="1" applyFont="1" applyFill="1" applyBorder="1"/>
    <xf numFmtId="1" fontId="17" fillId="0" borderId="1" xfId="2" applyNumberFormat="1" applyFont="1" applyFill="1" applyBorder="1" applyAlignment="1">
      <alignment wrapText="1"/>
    </xf>
    <xf numFmtId="164" fontId="17" fillId="0" borderId="2" xfId="2" applyNumberFormat="1" applyFont="1" applyFill="1" applyBorder="1" applyAlignment="1">
      <alignment horizontal="right"/>
    </xf>
    <xf numFmtId="164" fontId="17" fillId="0" borderId="2" xfId="2" applyNumberFormat="1" applyFont="1" applyFill="1" applyBorder="1"/>
    <xf numFmtId="1" fontId="17" fillId="0" borderId="1" xfId="2" applyNumberFormat="1" applyFont="1" applyFill="1" applyBorder="1" applyAlignment="1">
      <alignment horizontal="right"/>
    </xf>
    <xf numFmtId="1" fontId="17" fillId="0" borderId="1" xfId="2" applyNumberFormat="1" applyFont="1" applyFill="1" applyBorder="1"/>
    <xf numFmtId="3" fontId="17" fillId="0" borderId="1" xfId="2" applyNumberFormat="1" applyFont="1" applyFill="1" applyBorder="1"/>
    <xf numFmtId="3" fontId="17" fillId="0" borderId="1" xfId="2" applyNumberFormat="1" applyFont="1" applyFill="1" applyBorder="1" applyAlignment="1">
      <alignment horizontal="right"/>
    </xf>
    <xf numFmtId="3" fontId="17" fillId="0" borderId="10" xfId="2" applyNumberFormat="1" applyFont="1" applyFill="1" applyBorder="1"/>
    <xf numFmtId="4" fontId="17" fillId="0" borderId="7" xfId="2" applyNumberFormat="1" applyFont="1" applyFill="1" applyBorder="1" applyAlignment="1">
      <alignment horizontal="right"/>
    </xf>
    <xf numFmtId="3" fontId="17" fillId="0" borderId="8" xfId="2" applyNumberFormat="1" applyFont="1" applyFill="1" applyBorder="1"/>
    <xf numFmtId="4" fontId="17" fillId="0" borderId="2" xfId="5" applyNumberFormat="1" applyFont="1" applyFill="1" applyBorder="1" applyAlignment="1">
      <alignment horizontal="center" wrapText="1"/>
    </xf>
    <xf numFmtId="0" fontId="0" fillId="0" borderId="0" xfId="0" applyFill="1" applyAlignment="1">
      <alignment horizontal="center" wrapText="1"/>
    </xf>
    <xf numFmtId="4" fontId="17" fillId="0" borderId="2" xfId="5" applyNumberFormat="1" applyFont="1" applyFill="1" applyBorder="1"/>
    <xf numFmtId="164" fontId="17" fillId="0" borderId="2" xfId="5" applyNumberFormat="1" applyFont="1" applyFill="1" applyBorder="1" applyAlignment="1">
      <alignment horizontal="right"/>
    </xf>
    <xf numFmtId="3" fontId="17" fillId="0" borderId="3" xfId="5" applyNumberFormat="1" applyFont="1" applyFill="1" applyBorder="1"/>
    <xf numFmtId="164" fontId="17" fillId="0" borderId="2" xfId="5" applyNumberFormat="1" applyFont="1" applyFill="1" applyBorder="1"/>
    <xf numFmtId="3" fontId="17" fillId="0" borderId="1" xfId="5" applyNumberFormat="1" applyFont="1" applyFill="1" applyBorder="1" applyAlignment="1">
      <alignment horizontal="right"/>
    </xf>
    <xf numFmtId="4" fontId="17" fillId="0" borderId="7" xfId="5" applyNumberFormat="1" applyFont="1" applyFill="1" applyBorder="1" applyAlignment="1">
      <alignment horizontal="center"/>
    </xf>
    <xf numFmtId="0" fontId="0" fillId="0" borderId="0" xfId="0" applyFill="1" applyAlignment="1">
      <alignment horizontal="center"/>
    </xf>
    <xf numFmtId="3" fontId="16" fillId="0" borderId="0" xfId="0" applyNumberFormat="1" applyFont="1" applyFill="1"/>
    <xf numFmtId="1" fontId="17" fillId="0" borderId="4" xfId="1" applyNumberFormat="1" applyFont="1" applyFill="1" applyBorder="1"/>
    <xf numFmtId="4" fontId="17" fillId="0" borderId="2" xfId="1" applyNumberFormat="1" applyFont="1" applyFill="1" applyBorder="1"/>
    <xf numFmtId="164" fontId="17" fillId="0" borderId="2" xfId="1" applyNumberFormat="1" applyFont="1" applyFill="1" applyBorder="1" applyAlignment="1">
      <alignment horizontal="right"/>
    </xf>
    <xf numFmtId="164" fontId="17" fillId="0" borderId="2" xfId="1" applyNumberFormat="1" applyFont="1" applyFill="1" applyBorder="1"/>
    <xf numFmtId="3" fontId="17" fillId="0" borderId="1" xfId="1" applyNumberFormat="1" applyFont="1" applyFill="1" applyBorder="1"/>
    <xf numFmtId="4" fontId="17" fillId="0" borderId="7" xfId="1" applyNumberFormat="1" applyFont="1" applyFill="1" applyBorder="1" applyAlignment="1">
      <alignment horizontal="right"/>
    </xf>
    <xf numFmtId="3" fontId="17" fillId="0" borderId="8" xfId="1" applyNumberFormat="1" applyFont="1" applyFill="1" applyBorder="1"/>
    <xf numFmtId="3" fontId="25" fillId="0" borderId="1" xfId="5" applyNumberFormat="1" applyFont="1" applyFill="1" applyBorder="1"/>
    <xf numFmtId="164" fontId="17" fillId="0" borderId="11" xfId="1" applyNumberFormat="1" applyFont="1" applyFill="1" applyBorder="1"/>
    <xf numFmtId="3" fontId="17" fillId="0" borderId="10" xfId="1" applyNumberFormat="1" applyFont="1" applyFill="1" applyBorder="1"/>
    <xf numFmtId="4" fontId="16" fillId="0" borderId="1" xfId="0" applyNumberFormat="1" applyFont="1" applyFill="1" applyBorder="1"/>
    <xf numFmtId="3" fontId="17" fillId="0" borderId="14" xfId="5" applyNumberFormat="1" applyFont="1" applyFill="1" applyBorder="1"/>
    <xf numFmtId="0" fontId="26" fillId="0" borderId="1" xfId="0" applyFont="1" applyFill="1" applyBorder="1" applyAlignment="1">
      <alignment horizontal="left"/>
    </xf>
    <xf numFmtId="0" fontId="0" fillId="0" borderId="0" xfId="0" applyBorder="1"/>
    <xf numFmtId="3" fontId="25" fillId="0" borderId="10" xfId="2" applyNumberFormat="1" applyFont="1" applyFill="1" applyBorder="1"/>
    <xf numFmtId="3" fontId="25" fillId="0" borderId="10" xfId="1" applyNumberFormat="1" applyFont="1" applyFill="1" applyBorder="1"/>
    <xf numFmtId="3" fontId="12" fillId="0" borderId="1" xfId="1" applyNumberFormat="1" applyFont="1" applyFill="1" applyBorder="1" applyAlignment="1">
      <alignment horizontal="center" wrapText="1"/>
    </xf>
    <xf numFmtId="1" fontId="12" fillId="0" borderId="1" xfId="1" applyNumberFormat="1" applyFont="1" applyFill="1" applyBorder="1" applyAlignment="1">
      <alignment horizontal="center" wrapText="1"/>
    </xf>
    <xf numFmtId="3" fontId="12" fillId="0" borderId="1" xfId="1" applyNumberFormat="1" applyFont="1" applyFill="1" applyBorder="1" applyAlignment="1">
      <alignment wrapText="1"/>
    </xf>
    <xf numFmtId="164" fontId="17" fillId="0" borderId="11" xfId="6" applyNumberFormat="1" applyFont="1" applyFill="1" applyBorder="1"/>
    <xf numFmtId="164" fontId="17" fillId="0" borderId="11" xfId="2" applyNumberFormat="1" applyFont="1" applyFill="1" applyBorder="1"/>
    <xf numFmtId="0" fontId="26" fillId="0" borderId="1" xfId="0" applyFont="1" applyFill="1" applyBorder="1" applyAlignment="1">
      <alignment horizontal="center"/>
    </xf>
    <xf numFmtId="0" fontId="10" fillId="0" borderId="1" xfId="0" applyFont="1" applyFill="1" applyBorder="1" applyAlignment="1">
      <alignment horizontal="left"/>
    </xf>
    <xf numFmtId="4" fontId="15" fillId="0" borderId="38" xfId="2" applyNumberFormat="1" applyFill="1" applyBorder="1"/>
    <xf numFmtId="4" fontId="15" fillId="0" borderId="39" xfId="2" applyNumberFormat="1" applyFill="1" applyBorder="1"/>
    <xf numFmtId="1" fontId="15" fillId="0" borderId="38" xfId="2" applyNumberFormat="1" applyFill="1" applyBorder="1"/>
    <xf numFmtId="166" fontId="15" fillId="0" borderId="39" xfId="2" applyNumberFormat="1" applyFill="1" applyBorder="1"/>
    <xf numFmtId="3" fontId="9" fillId="0" borderId="3" xfId="1" applyNumberFormat="1" applyFont="1" applyFill="1" applyBorder="1" applyAlignment="1">
      <alignment horizontal="center" wrapText="1"/>
    </xf>
    <xf numFmtId="3" fontId="25" fillId="0" borderId="10" xfId="3" applyNumberFormat="1" applyFont="1" applyFill="1" applyBorder="1"/>
    <xf numFmtId="3" fontId="25" fillId="0" borderId="1" xfId="4" applyNumberFormat="1" applyFont="1" applyFill="1" applyBorder="1"/>
    <xf numFmtId="3" fontId="27" fillId="0" borderId="1" xfId="4" applyNumberFormat="1" applyFont="1" applyFill="1" applyBorder="1"/>
    <xf numFmtId="0" fontId="21" fillId="0" borderId="0" xfId="0" applyFont="1" applyFill="1"/>
    <xf numFmtId="3" fontId="25" fillId="0" borderId="10" xfId="6" applyNumberFormat="1" applyFont="1" applyFill="1" applyBorder="1"/>
    <xf numFmtId="0" fontId="8" fillId="0" borderId="1" xfId="1" applyFont="1" applyFill="1" applyBorder="1" applyAlignment="1">
      <alignment wrapText="1"/>
    </xf>
    <xf numFmtId="0" fontId="15" fillId="0" borderId="14" xfId="1" applyFill="1" applyBorder="1" applyAlignment="1">
      <alignment wrapText="1"/>
    </xf>
    <xf numFmtId="0" fontId="15" fillId="0" borderId="14" xfId="1" applyFill="1" applyBorder="1" applyAlignment="1">
      <alignment vertical="center"/>
    </xf>
    <xf numFmtId="165" fontId="15" fillId="0" borderId="16" xfId="1" applyNumberFormat="1" applyFill="1" applyBorder="1"/>
    <xf numFmtId="3" fontId="7"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6" fillId="0" borderId="14" xfId="1" applyFont="1" applyFill="1" applyBorder="1" applyAlignment="1">
      <alignment wrapText="1"/>
    </xf>
    <xf numFmtId="0" fontId="5" fillId="0" borderId="14" xfId="1" applyFont="1" applyFill="1" applyBorder="1" applyAlignment="1">
      <alignment wrapText="1"/>
    </xf>
    <xf numFmtId="1" fontId="17" fillId="0" borderId="35" xfId="3" applyNumberFormat="1" applyFont="1" applyFill="1" applyBorder="1"/>
    <xf numFmtId="4" fontId="17" fillId="0" borderId="38" xfId="3" applyNumberFormat="1" applyFont="1" applyFill="1" applyBorder="1"/>
    <xf numFmtId="1" fontId="17" fillId="0" borderId="39" xfId="3" applyNumberFormat="1" applyFont="1" applyFill="1" applyBorder="1" applyAlignment="1">
      <alignment wrapText="1"/>
    </xf>
    <xf numFmtId="164" fontId="17" fillId="0" borderId="38" xfId="3" applyNumberFormat="1" applyFont="1" applyFill="1" applyBorder="1" applyAlignment="1">
      <alignment horizontal="right"/>
    </xf>
    <xf numFmtId="1" fontId="17" fillId="0" borderId="39" xfId="3" applyNumberFormat="1" applyFont="1" applyFill="1" applyBorder="1" applyAlignment="1">
      <alignment horizontal="right"/>
    </xf>
    <xf numFmtId="164" fontId="17" fillId="0" borderId="38" xfId="3" applyNumberFormat="1" applyFont="1" applyFill="1" applyBorder="1"/>
    <xf numFmtId="1" fontId="17" fillId="0" borderId="41" xfId="3" applyNumberFormat="1" applyFont="1" applyFill="1" applyBorder="1" applyAlignment="1">
      <alignment horizontal="left"/>
    </xf>
    <xf numFmtId="3" fontId="17" fillId="0" borderId="41" xfId="3" applyNumberFormat="1" applyFont="1" applyFill="1" applyBorder="1"/>
    <xf numFmtId="3" fontId="17" fillId="0" borderId="39" xfId="3" applyNumberFormat="1" applyFont="1" applyFill="1" applyBorder="1"/>
    <xf numFmtId="4" fontId="16" fillId="0" borderId="39" xfId="0" applyNumberFormat="1" applyFont="1" applyFill="1" applyBorder="1"/>
    <xf numFmtId="164" fontId="17" fillId="0" borderId="40" xfId="3" applyNumberFormat="1" applyFont="1" applyFill="1" applyBorder="1"/>
    <xf numFmtId="4" fontId="17" fillId="0" borderId="42" xfId="3" applyNumberFormat="1" applyFont="1" applyFill="1" applyBorder="1" applyAlignment="1">
      <alignment horizontal="right"/>
    </xf>
    <xf numFmtId="3" fontId="17" fillId="0" borderId="43" xfId="3" applyNumberFormat="1" applyFont="1" applyFill="1" applyBorder="1"/>
    <xf numFmtId="3" fontId="17" fillId="0" borderId="44" xfId="3" applyNumberFormat="1" applyFont="1" applyFill="1" applyBorder="1"/>
    <xf numFmtId="0" fontId="28" fillId="0" borderId="0" xfId="0" applyFont="1"/>
    <xf numFmtId="1" fontId="22" fillId="0" borderId="1" xfId="1" applyNumberFormat="1" applyFont="1" applyFill="1" applyBorder="1" applyAlignment="1">
      <alignment wrapText="1"/>
    </xf>
    <xf numFmtId="0" fontId="0" fillId="0" borderId="1" xfId="0" applyFill="1" applyBorder="1"/>
    <xf numFmtId="3" fontId="15" fillId="0" borderId="14" xfId="1" applyNumberFormat="1" applyFill="1" applyBorder="1" applyAlignment="1">
      <alignment vertical="center"/>
    </xf>
    <xf numFmtId="3" fontId="4" fillId="0" borderId="14" xfId="1" applyNumberFormat="1" applyFont="1" applyFill="1" applyBorder="1" applyAlignment="1">
      <alignment wrapText="1"/>
    </xf>
    <xf numFmtId="3" fontId="17" fillId="0" borderId="0" xfId="3" applyNumberFormat="1" applyFont="1" applyFill="1" applyBorder="1"/>
    <xf numFmtId="3" fontId="17" fillId="0" borderId="3" xfId="2" applyNumberFormat="1" applyFont="1" applyFill="1" applyBorder="1" applyAlignment="1">
      <alignment wrapText="1"/>
    </xf>
    <xf numFmtId="3" fontId="17" fillId="0" borderId="3" xfId="2" applyNumberFormat="1" applyFont="1" applyFill="1" applyBorder="1"/>
    <xf numFmtId="3" fontId="25" fillId="0" borderId="3" xfId="2" applyNumberFormat="1" applyFont="1" applyFill="1" applyBorder="1"/>
    <xf numFmtId="3" fontId="17" fillId="0" borderId="12" xfId="2" applyNumberFormat="1" applyFont="1" applyFill="1" applyBorder="1"/>
    <xf numFmtId="3" fontId="17" fillId="0" borderId="9" xfId="2" applyNumberFormat="1" applyFont="1" applyFill="1" applyBorder="1"/>
    <xf numFmtId="165" fontId="0" fillId="0" borderId="39" xfId="0" applyNumberFormat="1" applyFill="1" applyBorder="1"/>
    <xf numFmtId="3" fontId="17" fillId="0" borderId="1" xfId="3" applyNumberFormat="1" applyFont="1" applyFill="1" applyBorder="1" applyAlignment="1">
      <alignment wrapText="1"/>
    </xf>
    <xf numFmtId="3" fontId="17" fillId="0" borderId="1" xfId="3" applyNumberFormat="1" applyFont="1" applyFill="1" applyBorder="1" applyAlignment="1">
      <alignment horizontal="right"/>
    </xf>
    <xf numFmtId="3" fontId="17" fillId="0" borderId="10" xfId="3" applyNumberFormat="1" applyFont="1" applyFill="1" applyBorder="1" applyAlignment="1">
      <alignment horizontal="right"/>
    </xf>
    <xf numFmtId="3" fontId="25" fillId="0" borderId="1" xfId="3" applyNumberFormat="1" applyFont="1" applyFill="1" applyBorder="1" applyAlignment="1">
      <alignment horizontal="right"/>
    </xf>
    <xf numFmtId="3" fontId="17" fillId="0" borderId="3" xfId="4" applyNumberFormat="1" applyFont="1" applyFill="1" applyBorder="1"/>
    <xf numFmtId="3" fontId="17" fillId="0" borderId="1" xfId="4" applyNumberFormat="1" applyFont="1" applyFill="1" applyBorder="1" applyAlignment="1">
      <alignment horizontal="right"/>
    </xf>
    <xf numFmtId="3" fontId="17" fillId="0" borderId="3" xfId="4" applyNumberFormat="1" applyFont="1" applyFill="1" applyBorder="1" applyAlignment="1">
      <alignment horizontal="right"/>
    </xf>
    <xf numFmtId="3" fontId="25" fillId="0" borderId="1" xfId="4" applyNumberFormat="1" applyFont="1" applyFill="1" applyBorder="1" applyAlignment="1">
      <alignment horizontal="right"/>
    </xf>
    <xf numFmtId="3" fontId="17" fillId="0" borderId="3" xfId="6" applyNumberFormat="1" applyFont="1" applyFill="1" applyBorder="1"/>
    <xf numFmtId="3" fontId="17" fillId="0" borderId="3" xfId="6" applyNumberFormat="1" applyFont="1" applyFill="1" applyBorder="1" applyAlignment="1">
      <alignment horizontal="right"/>
    </xf>
    <xf numFmtId="3" fontId="25" fillId="0" borderId="3" xfId="6" applyNumberFormat="1" applyFont="1" applyFill="1" applyBorder="1" applyAlignment="1">
      <alignment horizontal="right"/>
    </xf>
    <xf numFmtId="3" fontId="27" fillId="0" borderId="3" xfId="6" applyNumberFormat="1" applyFont="1" applyFill="1" applyBorder="1" applyAlignment="1">
      <alignment horizontal="right"/>
    </xf>
    <xf numFmtId="3" fontId="17" fillId="0" borderId="12" xfId="6" applyNumberFormat="1" applyFont="1" applyFill="1" applyBorder="1" applyAlignment="1">
      <alignment horizontal="right"/>
    </xf>
    <xf numFmtId="3" fontId="17"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6" fillId="0" borderId="21" xfId="0" applyNumberFormat="1" applyFont="1" applyFill="1" applyBorder="1"/>
    <xf numFmtId="3" fontId="17" fillId="0" borderId="3" xfId="1" applyNumberFormat="1" applyFont="1" applyFill="1" applyBorder="1"/>
    <xf numFmtId="3" fontId="25" fillId="0" borderId="1" xfId="1" applyNumberFormat="1" applyFont="1" applyFill="1" applyBorder="1"/>
    <xf numFmtId="3" fontId="17" fillId="0" borderId="12" xfId="1" applyNumberFormat="1" applyFont="1" applyFill="1" applyBorder="1"/>
    <xf numFmtId="3" fontId="17" fillId="0" borderId="9" xfId="1" applyNumberFormat="1" applyFont="1" applyFill="1" applyBorder="1"/>
    <xf numFmtId="1" fontId="0" fillId="0" borderId="1" xfId="0" applyNumberFormat="1" applyFill="1" applyBorder="1"/>
    <xf numFmtId="1" fontId="15" fillId="0" borderId="38" xfId="9" applyNumberFormat="1" applyFont="1" applyFill="1" applyBorder="1"/>
    <xf numFmtId="1" fontId="15" fillId="0" borderId="8" xfId="1" applyNumberFormat="1" applyFill="1" applyBorder="1"/>
    <xf numFmtId="1" fontId="0" fillId="0" borderId="1" xfId="0" applyNumberFormat="1" applyBorder="1" applyAlignment="1">
      <alignment horizontal="right"/>
    </xf>
    <xf numFmtId="165" fontId="3" fillId="0" borderId="1" xfId="1" applyNumberFormat="1" applyFont="1" applyFill="1" applyBorder="1" applyAlignment="1">
      <alignment wrapText="1"/>
    </xf>
    <xf numFmtId="165" fontId="2" fillId="0" borderId="1" xfId="1" applyNumberFormat="1" applyFont="1" applyFill="1" applyBorder="1" applyAlignment="1">
      <alignment wrapText="1"/>
    </xf>
    <xf numFmtId="1" fontId="29" fillId="0" borderId="1" xfId="0" applyNumberFormat="1" applyFont="1" applyBorder="1" applyAlignment="1">
      <alignment horizontal="right"/>
    </xf>
    <xf numFmtId="0" fontId="20" fillId="8" borderId="0" xfId="7" applyFill="1" applyBorder="1" applyAlignment="1">
      <alignment horizontal="left" wrapText="1"/>
    </xf>
    <xf numFmtId="0" fontId="30" fillId="0" borderId="0" xfId="0" applyFont="1" applyFill="1" applyBorder="1"/>
    <xf numFmtId="0" fontId="30" fillId="0" borderId="4" xfId="0" applyFont="1" applyFill="1" applyBorder="1"/>
    <xf numFmtId="0" fontId="30" fillId="0" borderId="2" xfId="0" applyFont="1" applyFill="1" applyBorder="1"/>
    <xf numFmtId="0" fontId="30" fillId="0" borderId="1" xfId="0" applyFont="1" applyFill="1" applyBorder="1" applyAlignment="1">
      <alignment horizontal="center"/>
    </xf>
    <xf numFmtId="0" fontId="30" fillId="0" borderId="1" xfId="0" applyFont="1" applyFill="1" applyBorder="1"/>
    <xf numFmtId="0" fontId="30" fillId="0" borderId="3" xfId="0" applyFont="1" applyFill="1" applyBorder="1"/>
    <xf numFmtId="0" fontId="30" fillId="0" borderId="1" xfId="0" applyFont="1" applyFill="1" applyBorder="1" applyAlignment="1">
      <alignment wrapText="1"/>
    </xf>
    <xf numFmtId="0" fontId="30" fillId="0" borderId="1" xfId="0" applyFont="1" applyFill="1" applyBorder="1" applyAlignment="1">
      <alignment horizontal="left" wrapText="1"/>
    </xf>
    <xf numFmtId="0" fontId="30" fillId="0" borderId="2" xfId="0" applyFont="1" applyFill="1" applyBorder="1" applyAlignment="1">
      <alignment horizontal="left" vertical="center" wrapText="1"/>
    </xf>
    <xf numFmtId="167" fontId="30" fillId="0" borderId="2" xfId="0" applyNumberFormat="1" applyFont="1" applyFill="1" applyBorder="1" applyAlignment="1">
      <alignment horizontal="left" vertical="center" wrapText="1"/>
    </xf>
    <xf numFmtId="167" fontId="30" fillId="0" borderId="7" xfId="0" applyNumberFormat="1" applyFont="1" applyFill="1" applyBorder="1" applyAlignment="1">
      <alignment horizontal="left" vertical="center" wrapText="1"/>
    </xf>
    <xf numFmtId="0" fontId="30" fillId="0" borderId="8" xfId="0" applyFont="1" applyFill="1" applyBorder="1"/>
    <xf numFmtId="0" fontId="30" fillId="0" borderId="9" xfId="0" applyFont="1" applyFill="1" applyBorder="1"/>
    <xf numFmtId="0" fontId="30" fillId="0" borderId="3" xfId="0" applyFont="1" applyFill="1" applyBorder="1" applyAlignment="1">
      <alignment wrapText="1"/>
    </xf>
    <xf numFmtId="0" fontId="30" fillId="0" borderId="3" xfId="0" applyFont="1" applyFill="1" applyBorder="1" applyAlignment="1">
      <alignment horizontal="center" wrapText="1"/>
    </xf>
    <xf numFmtId="3" fontId="15" fillId="0" borderId="3" xfId="1" applyNumberFormat="1" applyFill="1" applyBorder="1"/>
    <xf numFmtId="3" fontId="22" fillId="0" borderId="3" xfId="1" applyNumberFormat="1" applyFont="1" applyFill="1" applyBorder="1"/>
    <xf numFmtId="3" fontId="11" fillId="0" borderId="3" xfId="1" applyNumberFormat="1" applyFont="1" applyFill="1" applyBorder="1"/>
    <xf numFmtId="3" fontId="15" fillId="0" borderId="9" xfId="1" applyNumberFormat="1" applyFill="1" applyBorder="1"/>
    <xf numFmtId="0" fontId="31" fillId="0" borderId="1" xfId="0" applyFont="1" applyFill="1" applyBorder="1"/>
    <xf numFmtId="1" fontId="15"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29" fillId="0" borderId="1" xfId="0" applyNumberFormat="1" applyFont="1" applyFill="1" applyBorder="1" applyAlignment="1">
      <alignment horizontal="right"/>
    </xf>
    <xf numFmtId="3" fontId="17" fillId="0" borderId="0" xfId="5" applyNumberFormat="1" applyFont="1" applyFill="1" applyBorder="1"/>
    <xf numFmtId="0" fontId="1" fillId="0" borderId="1" xfId="1" applyFont="1" applyFill="1" applyBorder="1" applyAlignment="1">
      <alignment vertical="center"/>
    </xf>
    <xf numFmtId="1" fontId="15"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1" fontId="15" fillId="0" borderId="1" xfId="1" applyNumberFormat="1" applyFill="1" applyBorder="1" applyAlignment="1">
      <alignment horizontal="center" wrapText="1"/>
    </xf>
    <xf numFmtId="4" fontId="15" fillId="0" borderId="4" xfId="1" applyNumberFormat="1" applyFill="1" applyBorder="1" applyAlignment="1">
      <alignment horizontal="center" wrapText="1"/>
    </xf>
    <xf numFmtId="4" fontId="15" fillId="0" borderId="5" xfId="1" applyNumberFormat="1" applyFill="1" applyBorder="1" applyAlignment="1">
      <alignment horizontal="center" wrapText="1"/>
    </xf>
    <xf numFmtId="4" fontId="15" fillId="0" borderId="6" xfId="1" applyNumberFormat="1" applyFill="1" applyBorder="1" applyAlignment="1">
      <alignment horizontal="center" wrapText="1"/>
    </xf>
    <xf numFmtId="0" fontId="15" fillId="0" borderId="13" xfId="1" applyFill="1" applyBorder="1" applyAlignment="1">
      <alignment horizontal="center" wrapText="1"/>
    </xf>
    <xf numFmtId="0" fontId="15" fillId="0" borderId="20" xfId="1" applyFill="1" applyBorder="1" applyAlignment="1">
      <alignment horizontal="center" wrapText="1"/>
    </xf>
    <xf numFmtId="0" fontId="15" fillId="0" borderId="14" xfId="1" applyFill="1" applyBorder="1" applyAlignment="1">
      <alignment horizontal="center" wrapText="1"/>
    </xf>
    <xf numFmtId="1" fontId="15" fillId="0" borderId="13" xfId="1" applyNumberFormat="1" applyFill="1" applyBorder="1" applyAlignment="1">
      <alignment horizontal="center" wrapText="1"/>
    </xf>
    <xf numFmtId="1" fontId="15" fillId="0" borderId="20" xfId="1" applyNumberFormat="1" applyFill="1" applyBorder="1" applyAlignment="1">
      <alignment horizontal="center" wrapText="1"/>
    </xf>
    <xf numFmtId="1" fontId="15" fillId="0" borderId="14" xfId="1" applyNumberFormat="1" applyFill="1" applyBorder="1" applyAlignment="1">
      <alignment horizontal="center" wrapText="1"/>
    </xf>
    <xf numFmtId="0" fontId="13" fillId="0" borderId="35" xfId="2" applyFont="1" applyFill="1" applyBorder="1" applyAlignment="1">
      <alignment horizontal="center"/>
    </xf>
    <xf numFmtId="0" fontId="15" fillId="0" borderId="36" xfId="2" applyFill="1" applyBorder="1" applyAlignment="1">
      <alignment horizontal="center"/>
    </xf>
    <xf numFmtId="0" fontId="15" fillId="0" borderId="37" xfId="2" applyFill="1" applyBorder="1" applyAlignment="1">
      <alignment horizontal="center"/>
    </xf>
    <xf numFmtId="0" fontId="19" fillId="0" borderId="1" xfId="0" applyFont="1" applyBorder="1" applyAlignment="1">
      <alignment horizontal="center" vertical="center"/>
    </xf>
    <xf numFmtId="0" fontId="19"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8" fillId="0" borderId="36" xfId="3" applyNumberFormat="1" applyFont="1" applyFill="1" applyBorder="1" applyAlignment="1">
      <alignment horizontal="center"/>
    </xf>
    <xf numFmtId="1" fontId="18" fillId="0" borderId="37" xfId="3" applyNumberFormat="1" applyFont="1" applyFill="1" applyBorder="1" applyAlignment="1">
      <alignment horizontal="center"/>
    </xf>
    <xf numFmtId="1" fontId="17" fillId="0" borderId="1" xfId="3" applyNumberFormat="1" applyFont="1" applyFill="1" applyBorder="1" applyAlignment="1">
      <alignment horizontal="center"/>
    </xf>
    <xf numFmtId="1" fontId="17" fillId="0" borderId="39" xfId="3" applyNumberFormat="1" applyFont="1" applyFill="1" applyBorder="1" applyAlignment="1">
      <alignment horizontal="center"/>
    </xf>
    <xf numFmtId="3" fontId="17" fillId="0" borderId="8" xfId="4" applyNumberFormat="1" applyFont="1" applyFill="1" applyBorder="1" applyAlignment="1">
      <alignment horizontal="center"/>
    </xf>
    <xf numFmtId="3" fontId="17" fillId="0" borderId="13" xfId="4" applyNumberFormat="1" applyFont="1" applyFill="1" applyBorder="1" applyAlignment="1">
      <alignment horizontal="center"/>
    </xf>
    <xf numFmtId="3" fontId="17" fillId="0" borderId="14" xfId="4" applyNumberFormat="1" applyFont="1" applyFill="1" applyBorder="1" applyAlignment="1">
      <alignment horizontal="center"/>
    </xf>
    <xf numFmtId="3" fontId="17" fillId="0" borderId="1" xfId="4" applyNumberFormat="1" applyFont="1" applyFill="1" applyBorder="1" applyAlignment="1">
      <alignment horizontal="center"/>
    </xf>
    <xf numFmtId="3" fontId="17" fillId="0" borderId="3" xfId="4" applyNumberFormat="1" applyFont="1" applyFill="1" applyBorder="1" applyAlignment="1">
      <alignment horizontal="center"/>
    </xf>
    <xf numFmtId="3" fontId="17" fillId="0" borderId="19" xfId="4" applyNumberFormat="1" applyFont="1" applyFill="1" applyBorder="1" applyAlignment="1">
      <alignment horizontal="center"/>
    </xf>
    <xf numFmtId="3" fontId="17" fillId="0" borderId="15" xfId="4" applyNumberFormat="1" applyFont="1" applyFill="1" applyBorder="1" applyAlignment="1">
      <alignment horizontal="center"/>
    </xf>
    <xf numFmtId="3" fontId="17" fillId="0" borderId="24" xfId="4" applyNumberFormat="1" applyFont="1" applyFill="1" applyBorder="1" applyAlignment="1">
      <alignment horizontal="center"/>
    </xf>
    <xf numFmtId="3" fontId="18" fillId="0" borderId="17" xfId="4" applyNumberFormat="1" applyFont="1" applyFill="1" applyBorder="1" applyAlignment="1">
      <alignment horizontal="center"/>
    </xf>
    <xf numFmtId="3" fontId="18" fillId="0" borderId="18" xfId="4" applyNumberFormat="1" applyFont="1" applyFill="1" applyBorder="1" applyAlignment="1">
      <alignment horizontal="center"/>
    </xf>
    <xf numFmtId="4" fontId="18" fillId="0" borderId="5" xfId="6" applyNumberFormat="1" applyFont="1" applyFill="1" applyBorder="1" applyAlignment="1">
      <alignment horizontal="center"/>
    </xf>
    <xf numFmtId="4" fontId="18" fillId="0" borderId="6" xfId="6" applyNumberFormat="1" applyFont="1" applyFill="1" applyBorder="1" applyAlignment="1">
      <alignment horizontal="center"/>
    </xf>
    <xf numFmtId="4" fontId="18" fillId="0" borderId="5" xfId="2" applyNumberFormat="1" applyFont="1" applyFill="1" applyBorder="1" applyAlignment="1">
      <alignment horizontal="center"/>
    </xf>
    <xf numFmtId="4" fontId="18" fillId="0" borderId="6" xfId="2" applyNumberFormat="1" applyFont="1" applyFill="1" applyBorder="1" applyAlignment="1">
      <alignment horizontal="center"/>
    </xf>
    <xf numFmtId="4" fontId="17" fillId="0" borderId="1" xfId="2" applyNumberFormat="1" applyFont="1" applyFill="1" applyBorder="1" applyAlignment="1">
      <alignment horizontal="center"/>
    </xf>
    <xf numFmtId="4" fontId="17" fillId="0" borderId="3" xfId="2" applyNumberFormat="1" applyFont="1" applyFill="1" applyBorder="1" applyAlignment="1">
      <alignment horizontal="center"/>
    </xf>
    <xf numFmtId="3" fontId="17" fillId="0" borderId="15" xfId="5" applyNumberFormat="1" applyFont="1" applyFill="1" applyBorder="1" applyAlignment="1">
      <alignment horizontal="center"/>
    </xf>
    <xf numFmtId="3" fontId="17" fillId="0" borderId="16" xfId="5" applyNumberFormat="1" applyFont="1" applyFill="1" applyBorder="1" applyAlignment="1">
      <alignment horizontal="center"/>
    </xf>
    <xf numFmtId="3" fontId="17" fillId="0" borderId="13" xfId="5" applyNumberFormat="1" applyFont="1" applyFill="1" applyBorder="1" applyAlignment="1">
      <alignment horizontal="center" wrapText="1"/>
    </xf>
    <xf numFmtId="3" fontId="17" fillId="0" borderId="14" xfId="5" applyNumberFormat="1" applyFont="1" applyFill="1" applyBorder="1" applyAlignment="1">
      <alignment horizontal="center" wrapText="1"/>
    </xf>
    <xf numFmtId="3" fontId="17" fillId="0" borderId="1" xfId="5" applyNumberFormat="1" applyFont="1" applyFill="1" applyBorder="1" applyAlignment="1">
      <alignment horizontal="center" wrapText="1"/>
    </xf>
    <xf numFmtId="3" fontId="17" fillId="0" borderId="3" xfId="5" applyNumberFormat="1" applyFont="1" applyFill="1" applyBorder="1" applyAlignment="1">
      <alignment horizontal="center" wrapText="1"/>
    </xf>
    <xf numFmtId="3" fontId="18" fillId="0" borderId="5" xfId="1" applyNumberFormat="1" applyFont="1" applyFill="1" applyBorder="1" applyAlignment="1">
      <alignment horizontal="center"/>
    </xf>
    <xf numFmtId="3" fontId="18" fillId="0" borderId="6" xfId="1" applyNumberFormat="1" applyFont="1" applyFill="1" applyBorder="1" applyAlignment="1">
      <alignment horizontal="center"/>
    </xf>
    <xf numFmtId="3" fontId="17" fillId="0" borderId="1" xfId="1" applyNumberFormat="1" applyFont="1" applyFill="1" applyBorder="1" applyAlignment="1">
      <alignment horizontal="center"/>
    </xf>
    <xf numFmtId="3" fontId="17" fillId="0" borderId="3" xfId="1" applyNumberFormat="1" applyFont="1" applyFill="1" applyBorder="1" applyAlignment="1">
      <alignment horizontal="center"/>
    </xf>
    <xf numFmtId="0" fontId="30" fillId="0" borderId="45" xfId="0" applyFont="1" applyFill="1" applyBorder="1" applyAlignment="1">
      <alignment horizontal="center" vertical="top"/>
    </xf>
    <xf numFmtId="0" fontId="30" fillId="0" borderId="46" xfId="0" applyFont="1" applyFill="1" applyBorder="1" applyAlignment="1">
      <alignment horizontal="center" vertical="top"/>
    </xf>
    <xf numFmtId="0" fontId="30" fillId="0" borderId="5" xfId="0" applyFont="1" applyFill="1" applyBorder="1" applyAlignment="1">
      <alignment horizontal="center"/>
    </xf>
    <xf numFmtId="0" fontId="30" fillId="0" borderId="1" xfId="0" applyFont="1" applyFill="1" applyBorder="1" applyAlignment="1">
      <alignment horizontal="center"/>
    </xf>
    <xf numFmtId="0" fontId="30" fillId="0" borderId="13" xfId="0" applyFont="1" applyFill="1" applyBorder="1" applyAlignment="1">
      <alignment horizontal="center"/>
    </xf>
    <xf numFmtId="0" fontId="30" fillId="0" borderId="14" xfId="0"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Covid-19-Daten'!$A$321:$A$348</c15:sqref>
                  </c15:fullRef>
                </c:ext>
              </c:extLst>
              <c:f>'1. Covid-19-Daten'!$A$322:$A$348</c:f>
              <c:numCache>
                <c:formatCode>[$-F800]dddd\,\ mmmm\ dd\,\ yyyy\,\ hh:mm:ss</c:formatCode>
                <c:ptCount val="27"/>
                <c:pt idx="0">
                  <c:v>44205.333333333336</c:v>
                </c:pt>
                <c:pt idx="1">
                  <c:v>44206.333333333336</c:v>
                </c:pt>
                <c:pt idx="2">
                  <c:v>44207.333333333336</c:v>
                </c:pt>
                <c:pt idx="3">
                  <c:v>44208.333333333336</c:v>
                </c:pt>
                <c:pt idx="4">
                  <c:v>44209.333333333336</c:v>
                </c:pt>
                <c:pt idx="5">
                  <c:v>44210.333333333336</c:v>
                </c:pt>
                <c:pt idx="6">
                  <c:v>44211.333333333336</c:v>
                </c:pt>
                <c:pt idx="7">
                  <c:v>44212.333333333336</c:v>
                </c:pt>
                <c:pt idx="8">
                  <c:v>44213.333333333336</c:v>
                </c:pt>
                <c:pt idx="9">
                  <c:v>44214.333333333336</c:v>
                </c:pt>
                <c:pt idx="10">
                  <c:v>44215.333333333336</c:v>
                </c:pt>
                <c:pt idx="11">
                  <c:v>44216.333333333336</c:v>
                </c:pt>
                <c:pt idx="12">
                  <c:v>44217.333333333336</c:v>
                </c:pt>
                <c:pt idx="13">
                  <c:v>44218.333333333336</c:v>
                </c:pt>
                <c:pt idx="14">
                  <c:v>44219.333333333336</c:v>
                </c:pt>
                <c:pt idx="15">
                  <c:v>44220.333333333336</c:v>
                </c:pt>
                <c:pt idx="16">
                  <c:v>44221.333333333336</c:v>
                </c:pt>
                <c:pt idx="17">
                  <c:v>44222.333333333336</c:v>
                </c:pt>
                <c:pt idx="18">
                  <c:v>44223.333333333336</c:v>
                </c:pt>
                <c:pt idx="19">
                  <c:v>44224.333333333336</c:v>
                </c:pt>
                <c:pt idx="20">
                  <c:v>44225.333333333336</c:v>
                </c:pt>
                <c:pt idx="21">
                  <c:v>44226.333333333336</c:v>
                </c:pt>
                <c:pt idx="22">
                  <c:v>44227.333333333336</c:v>
                </c:pt>
                <c:pt idx="23">
                  <c:v>44228.333333333336</c:v>
                </c:pt>
                <c:pt idx="24">
                  <c:v>44229.333333333336</c:v>
                </c:pt>
                <c:pt idx="25">
                  <c:v>44230.333333333336</c:v>
                </c:pt>
                <c:pt idx="26">
                  <c:v>44231.333333333336</c:v>
                </c:pt>
              </c:numCache>
            </c:numRef>
          </c:cat>
          <c:val>
            <c:numRef>
              <c:extLst>
                <c:ext xmlns:c15="http://schemas.microsoft.com/office/drawing/2012/chart" uri="{02D57815-91ED-43cb-92C2-25804820EDAC}">
                  <c15:fullRef>
                    <c15:sqref>'1. Covid-19-Daten'!$I$321:$I$348</c15:sqref>
                  </c15:fullRef>
                </c:ext>
              </c:extLst>
              <c:f>'1. Covid-19-Daten'!$I$322:$I$348</c:f>
              <c:numCache>
                <c:formatCode>0.0</c:formatCode>
                <c:ptCount val="27"/>
                <c:pt idx="0">
                  <c:v>272.79411764705884</c:v>
                </c:pt>
                <c:pt idx="1">
                  <c:v>272.05882352941177</c:v>
                </c:pt>
                <c:pt idx="2">
                  <c:v>256.76470588235298</c:v>
                </c:pt>
                <c:pt idx="3">
                  <c:v>238.38235294117649</c:v>
                </c:pt>
                <c:pt idx="4">
                  <c:v>215.58823529411765</c:v>
                </c:pt>
                <c:pt idx="5">
                  <c:v>218.23529411764704</c:v>
                </c:pt>
                <c:pt idx="6">
                  <c:v>206.02941176470588</c:v>
                </c:pt>
                <c:pt idx="7">
                  <c:v>199.41176470588235</c:v>
                </c:pt>
                <c:pt idx="8">
                  <c:v>192.64705882352939</c:v>
                </c:pt>
                <c:pt idx="9">
                  <c:v>188.23529411764704</c:v>
                </c:pt>
                <c:pt idx="10">
                  <c:v>180.29411764705884</c:v>
                </c:pt>
                <c:pt idx="11">
                  <c:v>182.35294117647058</c:v>
                </c:pt>
                <c:pt idx="12">
                  <c:v>173.97058823529412</c:v>
                </c:pt>
                <c:pt idx="13">
                  <c:v>176.91176470588235</c:v>
                </c:pt>
                <c:pt idx="14">
                  <c:v>177.05882352941177</c:v>
                </c:pt>
                <c:pt idx="15">
                  <c:v>172.64705882352942</c:v>
                </c:pt>
                <c:pt idx="16">
                  <c:v>166.32352941176472</c:v>
                </c:pt>
                <c:pt idx="17">
                  <c:v>160</c:v>
                </c:pt>
                <c:pt idx="18">
                  <c:v>151.47058823529412</c:v>
                </c:pt>
                <c:pt idx="19">
                  <c:v>143.52941176470588</c:v>
                </c:pt>
                <c:pt idx="20">
                  <c:v>139.41176470588235</c:v>
                </c:pt>
                <c:pt idx="21">
                  <c:v>131.91176470588235</c:v>
                </c:pt>
                <c:pt idx="22">
                  <c:v>133.23529411764704</c:v>
                </c:pt>
                <c:pt idx="23">
                  <c:v>128.08823529411768</c:v>
                </c:pt>
                <c:pt idx="24">
                  <c:v>122.20588235294117</c:v>
                </c:pt>
                <c:pt idx="25">
                  <c:v>117.94117647058823</c:v>
                </c:pt>
                <c:pt idx="26">
                  <c:v>113.08823529411764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Covid-19-Daten'!$A$321:$A$348</c:f>
              <c:numCache>
                <c:formatCode>[$-F800]dddd\,\ mmmm\ dd\,\ yyyy\,\ hh:mm:ss</c:formatCode>
                <c:ptCount val="28"/>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pt idx="27">
                  <c:v>44231.333333333336</c:v>
                </c:pt>
              </c:numCache>
            </c:numRef>
          </c:cat>
          <c:val>
            <c:numRef>
              <c:f>'1. Covid-19-Daten'!$B$321:$B$348</c:f>
              <c:numCache>
                <c:formatCode>0</c:formatCode>
                <c:ptCount val="28"/>
                <c:pt idx="0">
                  <c:v>240</c:v>
                </c:pt>
                <c:pt idx="1">
                  <c:v>204</c:v>
                </c:pt>
                <c:pt idx="2">
                  <c:v>117</c:v>
                </c:pt>
                <c:pt idx="3">
                  <c:v>203</c:v>
                </c:pt>
                <c:pt idx="4">
                  <c:v>276</c:v>
                </c:pt>
                <c:pt idx="5">
                  <c:v>183</c:v>
                </c:pt>
                <c:pt idx="6">
                  <c:v>261</c:v>
                </c:pt>
                <c:pt idx="7">
                  <c:v>157</c:v>
                </c:pt>
                <c:pt idx="8">
                  <c:v>159</c:v>
                </c:pt>
                <c:pt idx="9">
                  <c:v>71</c:v>
                </c:pt>
                <c:pt idx="10">
                  <c:v>173</c:v>
                </c:pt>
                <c:pt idx="11">
                  <c:v>222</c:v>
                </c:pt>
                <c:pt idx="12">
                  <c:v>197</c:v>
                </c:pt>
                <c:pt idx="13">
                  <c:v>204</c:v>
                </c:pt>
                <c:pt idx="14">
                  <c:v>177</c:v>
                </c:pt>
                <c:pt idx="15">
                  <c:v>160</c:v>
                </c:pt>
                <c:pt idx="16">
                  <c:v>41</c:v>
                </c:pt>
                <c:pt idx="17">
                  <c:v>130</c:v>
                </c:pt>
                <c:pt idx="18">
                  <c:v>179</c:v>
                </c:pt>
                <c:pt idx="19">
                  <c:v>139</c:v>
                </c:pt>
                <c:pt idx="20">
                  <c:v>150</c:v>
                </c:pt>
                <c:pt idx="21">
                  <c:v>149</c:v>
                </c:pt>
                <c:pt idx="22">
                  <c:v>109</c:v>
                </c:pt>
                <c:pt idx="23">
                  <c:v>50</c:v>
                </c:pt>
                <c:pt idx="24">
                  <c:v>95</c:v>
                </c:pt>
                <c:pt idx="25">
                  <c:v>139</c:v>
                </c:pt>
                <c:pt idx="26">
                  <c:v>110</c:v>
                </c:pt>
                <c:pt idx="27">
                  <c:v>117</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 Covid-19-Daten'!$A$321:$AC$348</c:f>
              <c:multiLvlStrCache>
                <c:ptCount val="28"/>
                <c:lvl>
                  <c:pt idx="0">
                    <c:v>26'115</c:v>
                  </c:pt>
                  <c:pt idx="1">
                    <c:v>26'320</c:v>
                  </c:pt>
                  <c:pt idx="2">
                    <c:v>26'480</c:v>
                  </c:pt>
                  <c:pt idx="3">
                    <c:v>26'840</c:v>
                  </c:pt>
                  <c:pt idx="4">
                    <c:v>27'315</c:v>
                  </c:pt>
                  <c:pt idx="5">
                    <c:v>27'715</c:v>
                  </c:pt>
                  <c:pt idx="6">
                    <c:v>28'095</c:v>
                  </c:pt>
                  <c:pt idx="7">
                    <c:v>28'220</c:v>
                  </c:pt>
                  <c:pt idx="8">
                    <c:v>28'470</c:v>
                  </c:pt>
                  <c:pt idx="9">
                    <c:v>28'595</c:v>
                  </c:pt>
                  <c:pt idx="10">
                    <c:v>28'900</c:v>
                  </c:pt>
                  <c:pt idx="11">
                    <c:v>29'290</c:v>
                  </c:pt>
                  <c:pt idx="12">
                    <c:v>29'645</c:v>
                  </c:pt>
                  <c:pt idx="13">
                    <c:v>29'890</c:v>
                  </c:pt>
                  <c:pt idx="14">
                    <c:v>30'130</c:v>
                  </c:pt>
                  <c:pt idx="15">
                    <c:v>30'335</c:v>
                  </c:pt>
                  <c:pt idx="16">
                    <c:v>30'440</c:v>
                  </c:pt>
                  <c:pt idx="17">
                    <c:v>30'555</c:v>
                  </c:pt>
                  <c:pt idx="18">
                    <c:v>30'665</c:v>
                  </c:pt>
                  <c:pt idx="19">
                    <c:v>30'750</c:v>
                  </c:pt>
                  <c:pt idx="20">
                    <c:v>30'840</c:v>
                  </c:pt>
                  <c:pt idx="21">
                    <c:v>30'910</c:v>
                  </c:pt>
                  <c:pt idx="22">
                    <c:v>30'985</c:v>
                  </c:pt>
                  <c:pt idx="23">
                    <c:v>31'055</c:v>
                  </c:pt>
                  <c:pt idx="24">
                    <c:v>31'115</c:v>
                  </c:pt>
                  <c:pt idx="25">
                    <c:v>31'190</c:v>
                  </c:pt>
                  <c:pt idx="26">
                    <c:v>31'255</c:v>
                  </c:pt>
                  <c:pt idx="27">
                    <c:v>31'315</c:v>
                  </c:pt>
                </c:lvl>
                <c:lvl>
                  <c:pt idx="0">
                    <c:v>26'115</c:v>
                  </c:pt>
                  <c:pt idx="1">
                    <c:v>26'320</c:v>
                  </c:pt>
                  <c:pt idx="2">
                    <c:v>26'480</c:v>
                  </c:pt>
                  <c:pt idx="3">
                    <c:v>26'840</c:v>
                  </c:pt>
                  <c:pt idx="4">
                    <c:v>27'315</c:v>
                  </c:pt>
                  <c:pt idx="5">
                    <c:v>27'715</c:v>
                  </c:pt>
                  <c:pt idx="6">
                    <c:v>28'095</c:v>
                  </c:pt>
                  <c:pt idx="7">
                    <c:v>28'220</c:v>
                  </c:pt>
                  <c:pt idx="8">
                    <c:v>28'470</c:v>
                  </c:pt>
                  <c:pt idx="9">
                    <c:v>28'595</c:v>
                  </c:pt>
                  <c:pt idx="10">
                    <c:v>28'900</c:v>
                  </c:pt>
                  <c:pt idx="11">
                    <c:v>29'290</c:v>
                  </c:pt>
                  <c:pt idx="12">
                    <c:v>29'645</c:v>
                  </c:pt>
                  <c:pt idx="13">
                    <c:v>29'890</c:v>
                  </c:pt>
                  <c:pt idx="14">
                    <c:v>30'130</c:v>
                  </c:pt>
                  <c:pt idx="15">
                    <c:v>30'335</c:v>
                  </c:pt>
                  <c:pt idx="16">
                    <c:v>30'440</c:v>
                  </c:pt>
                  <c:pt idx="17">
                    <c:v>30'555</c:v>
                  </c:pt>
                  <c:pt idx="18">
                    <c:v>30'665</c:v>
                  </c:pt>
                  <c:pt idx="19">
                    <c:v>30'750</c:v>
                  </c:pt>
                  <c:pt idx="20">
                    <c:v>30'840</c:v>
                  </c:pt>
                  <c:pt idx="21">
                    <c:v>30'910</c:v>
                  </c:pt>
                  <c:pt idx="22">
                    <c:v>30'985</c:v>
                  </c:pt>
                  <c:pt idx="23">
                    <c:v>31'055</c:v>
                  </c:pt>
                  <c:pt idx="24">
                    <c:v>31'115</c:v>
                  </c:pt>
                  <c:pt idx="25">
                    <c:v>31'190</c:v>
                  </c:pt>
                  <c:pt idx="26">
                    <c:v>31'255</c:v>
                  </c:pt>
                  <c:pt idx="27">
                    <c:v>31'315</c:v>
                  </c:pt>
                </c:lvl>
                <c:lvl>
                  <c:pt idx="0">
                    <c:v>26'117</c:v>
                  </c:pt>
                  <c:pt idx="1">
                    <c:v>26'319</c:v>
                  </c:pt>
                  <c:pt idx="2">
                    <c:v>26'478</c:v>
                  </c:pt>
                  <c:pt idx="3">
                    <c:v>26'842</c:v>
                  </c:pt>
                  <c:pt idx="4">
                    <c:v>27'314</c:v>
                  </c:pt>
                  <c:pt idx="5">
                    <c:v>27'715</c:v>
                  </c:pt>
                  <c:pt idx="6">
                    <c:v>28'093</c:v>
                  </c:pt>
                  <c:pt idx="7">
                    <c:v>28'221</c:v>
                  </c:pt>
                  <c:pt idx="8">
                    <c:v>28'472</c:v>
                  </c:pt>
                  <c:pt idx="9">
                    <c:v>28'594</c:v>
                  </c:pt>
                  <c:pt idx="10">
                    <c:v>28'900</c:v>
                  </c:pt>
                  <c:pt idx="11">
                    <c:v>29'289</c:v>
                  </c:pt>
                  <c:pt idx="12">
                    <c:v>29'645</c:v>
                  </c:pt>
                  <c:pt idx="13">
                    <c:v>29'888</c:v>
                  </c:pt>
                  <c:pt idx="14">
                    <c:v>30'129</c:v>
                  </c:pt>
                  <c:pt idx="15">
                    <c:v>30'333</c:v>
                  </c:pt>
                  <c:pt idx="16">
                    <c:v>30'439</c:v>
                  </c:pt>
                  <c:pt idx="17">
                    <c:v>30'554</c:v>
                  </c:pt>
                  <c:pt idx="18">
                    <c:v>30'663</c:v>
                  </c:pt>
                  <c:pt idx="19">
                    <c:v>30'751</c:v>
                  </c:pt>
                  <c:pt idx="20">
                    <c:v>30'840</c:v>
                  </c:pt>
                  <c:pt idx="21">
                    <c:v>30'912</c:v>
                  </c:pt>
                  <c:pt idx="22">
                    <c:v>30'984</c:v>
                  </c:pt>
                  <c:pt idx="23">
                    <c:v>31'056</c:v>
                  </c:pt>
                  <c:pt idx="24">
                    <c:v>31'115</c:v>
                  </c:pt>
                  <c:pt idx="25">
                    <c:v>31'189</c:v>
                  </c:pt>
                  <c:pt idx="26">
                    <c:v>31'254</c:v>
                  </c:pt>
                  <c:pt idx="27">
                    <c:v>31'315</c:v>
                  </c:pt>
                </c:lvl>
                <c:lvl>
                  <c:pt idx="0">
                    <c:v>152</c:v>
                  </c:pt>
                  <c:pt idx="1">
                    <c:v>152</c:v>
                  </c:pt>
                  <c:pt idx="2">
                    <c:v>152</c:v>
                  </c:pt>
                  <c:pt idx="3">
                    <c:v>129</c:v>
                  </c:pt>
                  <c:pt idx="4">
                    <c:v>125</c:v>
                  </c:pt>
                  <c:pt idx="5">
                    <c:v>117</c:v>
                  </c:pt>
                  <c:pt idx="6">
                    <c:v>113</c:v>
                  </c:pt>
                  <c:pt idx="7">
                    <c:v>112</c:v>
                  </c:pt>
                  <c:pt idx="8">
                    <c:v>112</c:v>
                  </c:pt>
                  <c:pt idx="9">
                    <c:v>112</c:v>
                  </c:pt>
                  <c:pt idx="10">
                    <c:v>113</c:v>
                  </c:pt>
                  <c:pt idx="11">
                    <c:v>125</c:v>
                  </c:pt>
                  <c:pt idx="12">
                    <c:v>107</c:v>
                  </c:pt>
                  <c:pt idx="13">
                    <c:v>107</c:v>
                  </c:pt>
                  <c:pt idx="14">
                    <c:v>106</c:v>
                  </c:pt>
                  <c:pt idx="15">
                    <c:v>106</c:v>
                  </c:pt>
                  <c:pt idx="16">
                    <c:v>106</c:v>
                  </c:pt>
                  <c:pt idx="17">
                    <c:v>115</c:v>
                  </c:pt>
                  <c:pt idx="18">
                    <c:v>109</c:v>
                  </c:pt>
                  <c:pt idx="19">
                    <c:v>88</c:v>
                  </c:pt>
                  <c:pt idx="20">
                    <c:v>89</c:v>
                  </c:pt>
                  <c:pt idx="21">
                    <c:v>72</c:v>
                  </c:pt>
                  <c:pt idx="22">
                    <c:v>72</c:v>
                  </c:pt>
                  <c:pt idx="23">
                    <c:v>72</c:v>
                  </c:pt>
                  <c:pt idx="24">
                    <c:v>59</c:v>
                  </c:pt>
                  <c:pt idx="25">
                    <c:v>74</c:v>
                  </c:pt>
                  <c:pt idx="26">
                    <c:v>65</c:v>
                  </c:pt>
                  <c:pt idx="27">
                    <c:v>61</c:v>
                  </c:pt>
                </c:lvl>
                <c:lvl>
                  <c:pt idx="0">
                    <c:v>514</c:v>
                  </c:pt>
                  <c:pt idx="1">
                    <c:v>520</c:v>
                  </c:pt>
                  <c:pt idx="2">
                    <c:v>529</c:v>
                  </c:pt>
                  <c:pt idx="3">
                    <c:v>532</c:v>
                  </c:pt>
                  <c:pt idx="4">
                    <c:v>537</c:v>
                  </c:pt>
                  <c:pt idx="5">
                    <c:v>540</c:v>
                  </c:pt>
                  <c:pt idx="6">
                    <c:v>543</c:v>
                  </c:pt>
                  <c:pt idx="7">
                    <c:v>549</c:v>
                  </c:pt>
                  <c:pt idx="8">
                    <c:v>554</c:v>
                  </c:pt>
                  <c:pt idx="9">
                    <c:v>556</c:v>
                  </c:pt>
                  <c:pt idx="10">
                    <c:v>559</c:v>
                  </c:pt>
                  <c:pt idx="11">
                    <c:v>563</c:v>
                  </c:pt>
                  <c:pt idx="12">
                    <c:v>567</c:v>
                  </c:pt>
                  <c:pt idx="13">
                    <c:v>572</c:v>
                  </c:pt>
                  <c:pt idx="14">
                    <c:v>575</c:v>
                  </c:pt>
                  <c:pt idx="15">
                    <c:v>580</c:v>
                  </c:pt>
                  <c:pt idx="16">
                    <c:v>580</c:v>
                  </c:pt>
                  <c:pt idx="17">
                    <c:v>583</c:v>
                  </c:pt>
                  <c:pt idx="18">
                    <c:v>589</c:v>
                  </c:pt>
                  <c:pt idx="19">
                    <c:v>593</c:v>
                  </c:pt>
                  <c:pt idx="20">
                    <c:v>595</c:v>
                  </c:pt>
                  <c:pt idx="21">
                    <c:v>599</c:v>
                  </c:pt>
                  <c:pt idx="22">
                    <c:v>602</c:v>
                  </c:pt>
                  <c:pt idx="23">
                    <c:v>605</c:v>
                  </c:pt>
                  <c:pt idx="24">
                    <c:v>608</c:v>
                  </c:pt>
                  <c:pt idx="25">
                    <c:v>610</c:v>
                  </c:pt>
                  <c:pt idx="26">
                    <c:v>610</c:v>
                  </c:pt>
                  <c:pt idx="27">
                    <c:v>612</c:v>
                  </c:pt>
                </c:lvl>
                <c:lvl>
                  <c:pt idx="0">
                    <c:v>4</c:v>
                  </c:pt>
                  <c:pt idx="1">
                    <c:v>6</c:v>
                  </c:pt>
                  <c:pt idx="2">
                    <c:v>9</c:v>
                  </c:pt>
                  <c:pt idx="3">
                    <c:v>3</c:v>
                  </c:pt>
                  <c:pt idx="4">
                    <c:v>5</c:v>
                  </c:pt>
                  <c:pt idx="5">
                    <c:v>3</c:v>
                  </c:pt>
                  <c:pt idx="6">
                    <c:v>3</c:v>
                  </c:pt>
                  <c:pt idx="7">
                    <c:v>6</c:v>
                  </c:pt>
                  <c:pt idx="8">
                    <c:v>5</c:v>
                  </c:pt>
                  <c:pt idx="9">
                    <c:v>2</c:v>
                  </c:pt>
                  <c:pt idx="10">
                    <c:v>3</c:v>
                  </c:pt>
                  <c:pt idx="11">
                    <c:v>4</c:v>
                  </c:pt>
                  <c:pt idx="12">
                    <c:v>4</c:v>
                  </c:pt>
                  <c:pt idx="13">
                    <c:v>5</c:v>
                  </c:pt>
                  <c:pt idx="14">
                    <c:v>3</c:v>
                  </c:pt>
                  <c:pt idx="15">
                    <c:v>5</c:v>
                  </c:pt>
                  <c:pt idx="16">
                    <c:v>0</c:v>
                  </c:pt>
                  <c:pt idx="17">
                    <c:v>3</c:v>
                  </c:pt>
                  <c:pt idx="18">
                    <c:v>6</c:v>
                  </c:pt>
                  <c:pt idx="19">
                    <c:v>4</c:v>
                  </c:pt>
                  <c:pt idx="20">
                    <c:v>2</c:v>
                  </c:pt>
                  <c:pt idx="21">
                    <c:v>4</c:v>
                  </c:pt>
                  <c:pt idx="22">
                    <c:v>3</c:v>
                  </c:pt>
                  <c:pt idx="23">
                    <c:v>3</c:v>
                  </c:pt>
                  <c:pt idx="24">
                    <c:v>3</c:v>
                  </c:pt>
                  <c:pt idx="25">
                    <c:v>2</c:v>
                  </c:pt>
                  <c:pt idx="26">
                    <c:v>0</c:v>
                  </c:pt>
                  <c:pt idx="27">
                    <c:v>2</c:v>
                  </c:pt>
                </c:lvl>
                <c:lvl>
                  <c:pt idx="0">
                    <c:v>29</c:v>
                  </c:pt>
                  <c:pt idx="3">
                    <c:v>21</c:v>
                  </c:pt>
                  <c:pt idx="4">
                    <c:v>28</c:v>
                  </c:pt>
                  <c:pt idx="5">
                    <c:v>20</c:v>
                  </c:pt>
                  <c:pt idx="6">
                    <c:v>22</c:v>
                  </c:pt>
                  <c:pt idx="7">
                    <c:v>18</c:v>
                  </c:pt>
                  <c:pt idx="10">
                    <c:v>27</c:v>
                  </c:pt>
                  <c:pt idx="11">
                    <c:v>22</c:v>
                  </c:pt>
                  <c:pt idx="12">
                    <c:v>23</c:v>
                  </c:pt>
                  <c:pt idx="13">
                    <c:v>26</c:v>
                  </c:pt>
                  <c:pt idx="14">
                    <c:v>25</c:v>
                  </c:pt>
                  <c:pt idx="17">
                    <c:v>20</c:v>
                  </c:pt>
                  <c:pt idx="18">
                    <c:v>20</c:v>
                  </c:pt>
                  <c:pt idx="19">
                    <c:v>29</c:v>
                  </c:pt>
                  <c:pt idx="20">
                    <c:v>29</c:v>
                  </c:pt>
                  <c:pt idx="21">
                    <c:v>31</c:v>
                  </c:pt>
                  <c:pt idx="24">
                    <c:v>31</c:v>
                  </c:pt>
                  <c:pt idx="25">
                    <c:v>20</c:v>
                  </c:pt>
                  <c:pt idx="26">
                    <c:v>23</c:v>
                  </c:pt>
                  <c:pt idx="27">
                    <c:v>21</c:v>
                  </c:pt>
                </c:lvl>
                <c:lvl>
                  <c:pt idx="0">
                    <c:v>21</c:v>
                  </c:pt>
                  <c:pt idx="3">
                    <c:v>11</c:v>
                  </c:pt>
                  <c:pt idx="4">
                    <c:v>12</c:v>
                  </c:pt>
                  <c:pt idx="5">
                    <c:v>8</c:v>
                  </c:pt>
                  <c:pt idx="6">
                    <c:v>10</c:v>
                  </c:pt>
                  <c:pt idx="7">
                    <c:v>10</c:v>
                  </c:pt>
                  <c:pt idx="10">
                    <c:v>18</c:v>
                  </c:pt>
                  <c:pt idx="11">
                    <c:v>13</c:v>
                  </c:pt>
                  <c:pt idx="12">
                    <c:v>13</c:v>
                  </c:pt>
                  <c:pt idx="13">
                    <c:v>16</c:v>
                  </c:pt>
                  <c:pt idx="14">
                    <c:v>14</c:v>
                  </c:pt>
                  <c:pt idx="17">
                    <c:v>8</c:v>
                  </c:pt>
                  <c:pt idx="18">
                    <c:v>9</c:v>
                  </c:pt>
                  <c:pt idx="19">
                    <c:v>16</c:v>
                  </c:pt>
                  <c:pt idx="20">
                    <c:v>14</c:v>
                  </c:pt>
                  <c:pt idx="21">
                    <c:v>15</c:v>
                  </c:pt>
                  <c:pt idx="24">
                    <c:v>19</c:v>
                  </c:pt>
                  <c:pt idx="25">
                    <c:v>14</c:v>
                  </c:pt>
                  <c:pt idx="26">
                    <c:v>13</c:v>
                  </c:pt>
                  <c:pt idx="27">
                    <c:v>10</c:v>
                  </c:pt>
                </c:lvl>
                <c:lvl>
                  <c:pt idx="0">
                    <c:v>8</c:v>
                  </c:pt>
                  <c:pt idx="3">
                    <c:v>10</c:v>
                  </c:pt>
                  <c:pt idx="4">
                    <c:v>16</c:v>
                  </c:pt>
                  <c:pt idx="5">
                    <c:v>12</c:v>
                  </c:pt>
                  <c:pt idx="6">
                    <c:v>12</c:v>
                  </c:pt>
                  <c:pt idx="7">
                    <c:v>8</c:v>
                  </c:pt>
                  <c:pt idx="10">
                    <c:v>9</c:v>
                  </c:pt>
                  <c:pt idx="11">
                    <c:v>9</c:v>
                  </c:pt>
                  <c:pt idx="12">
                    <c:v>10</c:v>
                  </c:pt>
                  <c:pt idx="13">
                    <c:v>10</c:v>
                  </c:pt>
                  <c:pt idx="14">
                    <c:v>11</c:v>
                  </c:pt>
                  <c:pt idx="17">
                    <c:v>12</c:v>
                  </c:pt>
                  <c:pt idx="18">
                    <c:v>11</c:v>
                  </c:pt>
                  <c:pt idx="19">
                    <c:v>13</c:v>
                  </c:pt>
                  <c:pt idx="20">
                    <c:v>15</c:v>
                  </c:pt>
                  <c:pt idx="21">
                    <c:v>16</c:v>
                  </c:pt>
                  <c:pt idx="24">
                    <c:v>12</c:v>
                  </c:pt>
                  <c:pt idx="25">
                    <c:v>6</c:v>
                  </c:pt>
                  <c:pt idx="26">
                    <c:v>10</c:v>
                  </c:pt>
                  <c:pt idx="27">
                    <c:v>11</c:v>
                  </c:pt>
                </c:lvl>
                <c:lvl>
                  <c:pt idx="0">
                    <c:v>8</c:v>
                  </c:pt>
                  <c:pt idx="3">
                    <c:v>10</c:v>
                  </c:pt>
                  <c:pt idx="4">
                    <c:v>16</c:v>
                  </c:pt>
                  <c:pt idx="5">
                    <c:v>12</c:v>
                  </c:pt>
                  <c:pt idx="6">
                    <c:v>12</c:v>
                  </c:pt>
                  <c:pt idx="7">
                    <c:v>8</c:v>
                  </c:pt>
                  <c:pt idx="10">
                    <c:v>8</c:v>
                  </c:pt>
                  <c:pt idx="11">
                    <c:v>9</c:v>
                  </c:pt>
                  <c:pt idx="12">
                    <c:v>9</c:v>
                  </c:pt>
                  <c:pt idx="13">
                    <c:v>10</c:v>
                  </c:pt>
                  <c:pt idx="14">
                    <c:v>11</c:v>
                  </c:pt>
                  <c:pt idx="17">
                    <c:v>11</c:v>
                  </c:pt>
                  <c:pt idx="18">
                    <c:v>11</c:v>
                  </c:pt>
                  <c:pt idx="19">
                    <c:v>13</c:v>
                  </c:pt>
                  <c:pt idx="20">
                    <c:v>14</c:v>
                  </c:pt>
                  <c:pt idx="21">
                    <c:v>14</c:v>
                  </c:pt>
                  <c:pt idx="24">
                    <c:v>10</c:v>
                  </c:pt>
                  <c:pt idx="25">
                    <c:v>4</c:v>
                  </c:pt>
                  <c:pt idx="26">
                    <c:v>9</c:v>
                  </c:pt>
                  <c:pt idx="27">
                    <c:v>9</c:v>
                  </c:pt>
                </c:lvl>
                <c:lvl>
                  <c:pt idx="0">
                    <c:v>51</c:v>
                  </c:pt>
                  <c:pt idx="3">
                    <c:v>43</c:v>
                  </c:pt>
                  <c:pt idx="4">
                    <c:v>40</c:v>
                  </c:pt>
                  <c:pt idx="5">
                    <c:v>45</c:v>
                  </c:pt>
                  <c:pt idx="6">
                    <c:v>46</c:v>
                  </c:pt>
                  <c:pt idx="7">
                    <c:v>42</c:v>
                  </c:pt>
                  <c:pt idx="10">
                    <c:v>42</c:v>
                  </c:pt>
                  <c:pt idx="11">
                    <c:v>42</c:v>
                  </c:pt>
                  <c:pt idx="12">
                    <c:v>40</c:v>
                  </c:pt>
                  <c:pt idx="13">
                    <c:v>42</c:v>
                  </c:pt>
                  <c:pt idx="14">
                    <c:v>41</c:v>
                  </c:pt>
                  <c:pt idx="17">
                    <c:v>36</c:v>
                  </c:pt>
                  <c:pt idx="18">
                    <c:v>39</c:v>
                  </c:pt>
                  <c:pt idx="19">
                    <c:v>37</c:v>
                  </c:pt>
                  <c:pt idx="20">
                    <c:v>35</c:v>
                  </c:pt>
                  <c:pt idx="21">
                    <c:v>34</c:v>
                  </c:pt>
                  <c:pt idx="24">
                    <c:v>38</c:v>
                  </c:pt>
                  <c:pt idx="25">
                    <c:v>44</c:v>
                  </c:pt>
                  <c:pt idx="26">
                    <c:v>39</c:v>
                  </c:pt>
                  <c:pt idx="27">
                    <c:v>39</c:v>
                  </c:pt>
                </c:lvl>
                <c:lvl>
                  <c:pt idx="0">
                    <c:v>36</c:v>
                  </c:pt>
                  <c:pt idx="3">
                    <c:v>32</c:v>
                  </c:pt>
                  <c:pt idx="4">
                    <c:v>30</c:v>
                  </c:pt>
                  <c:pt idx="5">
                    <c:v>31</c:v>
                  </c:pt>
                  <c:pt idx="6">
                    <c:v>27</c:v>
                  </c:pt>
                  <c:pt idx="7">
                    <c:v>21</c:v>
                  </c:pt>
                  <c:pt idx="10">
                    <c:v>23</c:v>
                  </c:pt>
                  <c:pt idx="11">
                    <c:v>25</c:v>
                  </c:pt>
                  <c:pt idx="12">
                    <c:v>21</c:v>
                  </c:pt>
                  <c:pt idx="13">
                    <c:v>20</c:v>
                  </c:pt>
                  <c:pt idx="14">
                    <c:v>19</c:v>
                  </c:pt>
                  <c:pt idx="17">
                    <c:v>20</c:v>
                  </c:pt>
                  <c:pt idx="18">
                    <c:v>17</c:v>
                  </c:pt>
                  <c:pt idx="19">
                    <c:v>16</c:v>
                  </c:pt>
                  <c:pt idx="20">
                    <c:v>17</c:v>
                  </c:pt>
                  <c:pt idx="21">
                    <c:v>16</c:v>
                  </c:pt>
                  <c:pt idx="24">
                    <c:v>19</c:v>
                  </c:pt>
                  <c:pt idx="25">
                    <c:v>24</c:v>
                  </c:pt>
                  <c:pt idx="26">
                    <c:v>19</c:v>
                  </c:pt>
                  <c:pt idx="27">
                    <c:v>16</c:v>
                  </c:pt>
                </c:lvl>
                <c:lvl>
                  <c:pt idx="0">
                    <c:v>7</c:v>
                  </c:pt>
                  <c:pt idx="3">
                    <c:v>7</c:v>
                  </c:pt>
                  <c:pt idx="4">
                    <c:v>6</c:v>
                  </c:pt>
                  <c:pt idx="5">
                    <c:v>5</c:v>
                  </c:pt>
                  <c:pt idx="6">
                    <c:v>2</c:v>
                  </c:pt>
                  <c:pt idx="7">
                    <c:v>1</c:v>
                  </c:pt>
                  <c:pt idx="10">
                    <c:v>2</c:v>
                  </c:pt>
                  <c:pt idx="11">
                    <c:v>6</c:v>
                  </c:pt>
                  <c:pt idx="12">
                    <c:v>4</c:v>
                  </c:pt>
                  <c:pt idx="13">
                    <c:v>2</c:v>
                  </c:pt>
                  <c:pt idx="14">
                    <c:v>3</c:v>
                  </c:pt>
                  <c:pt idx="17">
                    <c:v>5</c:v>
                  </c:pt>
                  <c:pt idx="18">
                    <c:v>5</c:v>
                  </c:pt>
                  <c:pt idx="19">
                    <c:v>3</c:v>
                  </c:pt>
                  <c:pt idx="20">
                    <c:v>4</c:v>
                  </c:pt>
                  <c:pt idx="21">
                    <c:v>3</c:v>
                  </c:pt>
                  <c:pt idx="24">
                    <c:v>3</c:v>
                  </c:pt>
                  <c:pt idx="25">
                    <c:v>4</c:v>
                  </c:pt>
                  <c:pt idx="26">
                    <c:v>3</c:v>
                  </c:pt>
                  <c:pt idx="27">
                    <c:v>1</c:v>
                  </c:pt>
                </c:lvl>
                <c:lvl>
                  <c:pt idx="0">
                    <c:v>29</c:v>
                  </c:pt>
                  <c:pt idx="3">
                    <c:v>25</c:v>
                  </c:pt>
                  <c:pt idx="4">
                    <c:v>24</c:v>
                  </c:pt>
                  <c:pt idx="5">
                    <c:v>26</c:v>
                  </c:pt>
                  <c:pt idx="6">
                    <c:v>25</c:v>
                  </c:pt>
                  <c:pt idx="7">
                    <c:v>20</c:v>
                  </c:pt>
                  <c:pt idx="10">
                    <c:v>21</c:v>
                  </c:pt>
                  <c:pt idx="11">
                    <c:v>19</c:v>
                  </c:pt>
                  <c:pt idx="12">
                    <c:v>17</c:v>
                  </c:pt>
                  <c:pt idx="13">
                    <c:v>18</c:v>
                  </c:pt>
                  <c:pt idx="14">
                    <c:v>16</c:v>
                  </c:pt>
                  <c:pt idx="17">
                    <c:v>15</c:v>
                  </c:pt>
                  <c:pt idx="18">
                    <c:v>12</c:v>
                  </c:pt>
                  <c:pt idx="19">
                    <c:v>13</c:v>
                  </c:pt>
                  <c:pt idx="20">
                    <c:v>13</c:v>
                  </c:pt>
                  <c:pt idx="21">
                    <c:v>13</c:v>
                  </c:pt>
                  <c:pt idx="24">
                    <c:v>16</c:v>
                  </c:pt>
                  <c:pt idx="25">
                    <c:v>20</c:v>
                  </c:pt>
                  <c:pt idx="26">
                    <c:v>16</c:v>
                  </c:pt>
                  <c:pt idx="27">
                    <c:v>15</c:v>
                  </c:pt>
                </c:lvl>
                <c:lvl>
                  <c:pt idx="0">
                    <c:v>116</c:v>
                  </c:pt>
                  <c:pt idx="3">
                    <c:v>97</c:v>
                  </c:pt>
                  <c:pt idx="4">
                    <c:v>95</c:v>
                  </c:pt>
                  <c:pt idx="5">
                    <c:v>86</c:v>
                  </c:pt>
                  <c:pt idx="6">
                    <c:v>86</c:v>
                  </c:pt>
                  <c:pt idx="7">
                    <c:v>91</c:v>
                  </c:pt>
                  <c:pt idx="10">
                    <c:v>90</c:v>
                  </c:pt>
                  <c:pt idx="11">
                    <c:v>100</c:v>
                  </c:pt>
                  <c:pt idx="12">
                    <c:v>86</c:v>
                  </c:pt>
                  <c:pt idx="13">
                    <c:v>87</c:v>
                  </c:pt>
                  <c:pt idx="14">
                    <c:v>87</c:v>
                  </c:pt>
                  <c:pt idx="17">
                    <c:v>95</c:v>
                  </c:pt>
                  <c:pt idx="18">
                    <c:v>92</c:v>
                  </c:pt>
                  <c:pt idx="19">
                    <c:v>72</c:v>
                  </c:pt>
                  <c:pt idx="20">
                    <c:v>72</c:v>
                  </c:pt>
                  <c:pt idx="21">
                    <c:v>56</c:v>
                  </c:pt>
                  <c:pt idx="24">
                    <c:v>40</c:v>
                  </c:pt>
                  <c:pt idx="25">
                    <c:v>50</c:v>
                  </c:pt>
                  <c:pt idx="26">
                    <c:v>46</c:v>
                  </c:pt>
                  <c:pt idx="27">
                    <c:v>45</c:v>
                  </c:pt>
                </c:lvl>
                <c:lvl>
                  <c:pt idx="0">
                    <c:v>583.2</c:v>
                  </c:pt>
                  <c:pt idx="1">
                    <c:v>583.5</c:v>
                  </c:pt>
                  <c:pt idx="2">
                    <c:v>577.4</c:v>
                  </c:pt>
                  <c:pt idx="3">
                    <c:v>557.1</c:v>
                  </c:pt>
                  <c:pt idx="4">
                    <c:v>528.8</c:v>
                  </c:pt>
                  <c:pt idx="5">
                    <c:v>497.9</c:v>
                  </c:pt>
                  <c:pt idx="6">
                    <c:v>481.3</c:v>
                  </c:pt>
                  <c:pt idx="7">
                    <c:v>485.7</c:v>
                  </c:pt>
                  <c:pt idx="8">
                    <c:v>472.2</c:v>
                  </c:pt>
                  <c:pt idx="9">
                    <c:v>464.7</c:v>
                  </c:pt>
                  <c:pt idx="10">
                    <c:v>445.0</c:v>
                  </c:pt>
                  <c:pt idx="11">
                    <c:v>418.7</c:v>
                  </c:pt>
                  <c:pt idx="12">
                    <c:v>397.9</c:v>
                  </c:pt>
                  <c:pt idx="13">
                    <c:v>392.2</c:v>
                  </c:pt>
                  <c:pt idx="14">
                    <c:v>382.9</c:v>
                  </c:pt>
                  <c:pt idx="15">
                    <c:v>376.5</c:v>
                  </c:pt>
                  <c:pt idx="16">
                    <c:v>365.3</c:v>
                  </c:pt>
                  <c:pt idx="17">
                    <c:v>354.6</c:v>
                  </c:pt>
                  <c:pt idx="18">
                    <c:v>340.3</c:v>
                  </c:pt>
                  <c:pt idx="19">
                    <c:v>333.8</c:v>
                  </c:pt>
                  <c:pt idx="20">
                    <c:v>317.5</c:v>
                  </c:pt>
                  <c:pt idx="21">
                    <c:v>316.3</c:v>
                  </c:pt>
                  <c:pt idx="22">
                    <c:v>309.0</c:v>
                  </c:pt>
                  <c:pt idx="23">
                    <c:v>305.9</c:v>
                  </c:pt>
                  <c:pt idx="24">
                    <c:v>294.4</c:v>
                  </c:pt>
                  <c:pt idx="25">
                    <c:v>282.2</c:v>
                  </c:pt>
                  <c:pt idx="26">
                    <c:v>269.4</c:v>
                  </c:pt>
                  <c:pt idx="27">
                    <c:v>256.6</c:v>
                  </c:pt>
                </c:lvl>
                <c:lvl>
                  <c:pt idx="0">
                    <c:v>279.7</c:v>
                  </c:pt>
                  <c:pt idx="1">
                    <c:v>272.8</c:v>
                  </c:pt>
                  <c:pt idx="2">
                    <c:v>272.1</c:v>
                  </c:pt>
                  <c:pt idx="3">
                    <c:v>256.8</c:v>
                  </c:pt>
                  <c:pt idx="4">
                    <c:v>238.4</c:v>
                  </c:pt>
                  <c:pt idx="5">
                    <c:v>215.6</c:v>
                  </c:pt>
                  <c:pt idx="6">
                    <c:v>218.2</c:v>
                  </c:pt>
                  <c:pt idx="7">
                    <c:v>206.0</c:v>
                  </c:pt>
                  <c:pt idx="8">
                    <c:v>199.4</c:v>
                  </c:pt>
                  <c:pt idx="9">
                    <c:v>192.6</c:v>
                  </c:pt>
                  <c:pt idx="10">
                    <c:v>188.2</c:v>
                  </c:pt>
                  <c:pt idx="11">
                    <c:v>180.3</c:v>
                  </c:pt>
                  <c:pt idx="12">
                    <c:v>182.4</c:v>
                  </c:pt>
                  <c:pt idx="13">
                    <c:v>174.0</c:v>
                  </c:pt>
                  <c:pt idx="14">
                    <c:v>176.9</c:v>
                  </c:pt>
                  <c:pt idx="15">
                    <c:v>177.1</c:v>
                  </c:pt>
                  <c:pt idx="16">
                    <c:v>172.6</c:v>
                  </c:pt>
                  <c:pt idx="17">
                    <c:v>166.3</c:v>
                  </c:pt>
                  <c:pt idx="18">
                    <c:v>160.0</c:v>
                  </c:pt>
                  <c:pt idx="19">
                    <c:v>151.5</c:v>
                  </c:pt>
                  <c:pt idx="20">
                    <c:v>143.5</c:v>
                  </c:pt>
                  <c:pt idx="21">
                    <c:v>139.4</c:v>
                  </c:pt>
                  <c:pt idx="22">
                    <c:v>131.9</c:v>
                  </c:pt>
                  <c:pt idx="23">
                    <c:v>133.2</c:v>
                  </c:pt>
                  <c:pt idx="24">
                    <c:v>128.1</c:v>
                  </c:pt>
                  <c:pt idx="25">
                    <c:v>122.2</c:v>
                  </c:pt>
                  <c:pt idx="26">
                    <c:v>117.9</c:v>
                  </c:pt>
                  <c:pt idx="27">
                    <c:v>113.1</c:v>
                  </c:pt>
                </c:lvl>
                <c:lvl>
                  <c:pt idx="0">
                    <c:v>40.0</c:v>
                  </c:pt>
                  <c:pt idx="1">
                    <c:v>39.0</c:v>
                  </c:pt>
                  <c:pt idx="2">
                    <c:v>38.9</c:v>
                  </c:pt>
                  <c:pt idx="3">
                    <c:v>36.7</c:v>
                  </c:pt>
                  <c:pt idx="4">
                    <c:v>34.1</c:v>
                  </c:pt>
                  <c:pt idx="5">
                    <c:v>30.8</c:v>
                  </c:pt>
                  <c:pt idx="6">
                    <c:v>31.2</c:v>
                  </c:pt>
                  <c:pt idx="7">
                    <c:v>29.4</c:v>
                  </c:pt>
                  <c:pt idx="8">
                    <c:v>28.5</c:v>
                  </c:pt>
                  <c:pt idx="9">
                    <c:v>27.5</c:v>
                  </c:pt>
                  <c:pt idx="10">
                    <c:v>26.9</c:v>
                  </c:pt>
                  <c:pt idx="11">
                    <c:v>25.8</c:v>
                  </c:pt>
                  <c:pt idx="12">
                    <c:v>26.1</c:v>
                  </c:pt>
                  <c:pt idx="13">
                    <c:v>24.9</c:v>
                  </c:pt>
                  <c:pt idx="14">
                    <c:v>25.3</c:v>
                  </c:pt>
                  <c:pt idx="15">
                    <c:v>25.3</c:v>
                  </c:pt>
                  <c:pt idx="16">
                    <c:v>24.7</c:v>
                  </c:pt>
                  <c:pt idx="17">
                    <c:v>23.8</c:v>
                  </c:pt>
                  <c:pt idx="18">
                    <c:v>22.9</c:v>
                  </c:pt>
                  <c:pt idx="19">
                    <c:v>21.6</c:v>
                  </c:pt>
                  <c:pt idx="20">
                    <c:v>20.5</c:v>
                  </c:pt>
                  <c:pt idx="21">
                    <c:v>19.9</c:v>
                  </c:pt>
                  <c:pt idx="22">
                    <c:v>18.8</c:v>
                  </c:pt>
                  <c:pt idx="23">
                    <c:v>19.0</c:v>
                  </c:pt>
                  <c:pt idx="24">
                    <c:v>18.3</c:v>
                  </c:pt>
                  <c:pt idx="25">
                    <c:v>17.5</c:v>
                  </c:pt>
                  <c:pt idx="26">
                    <c:v>16.8</c:v>
                  </c:pt>
                  <c:pt idx="27">
                    <c:v>16.2</c:v>
                  </c:pt>
                </c:lvl>
                <c:lvl>
                  <c:pt idx="0">
                    <c:v>35.3</c:v>
                  </c:pt>
                  <c:pt idx="1">
                    <c:v>30.0</c:v>
                  </c:pt>
                  <c:pt idx="2">
                    <c:v>17.2</c:v>
                  </c:pt>
                  <c:pt idx="3">
                    <c:v>29.9</c:v>
                  </c:pt>
                  <c:pt idx="4">
                    <c:v>40.6</c:v>
                  </c:pt>
                  <c:pt idx="5">
                    <c:v>26.9</c:v>
                  </c:pt>
                  <c:pt idx="6">
                    <c:v>38.4</c:v>
                  </c:pt>
                  <c:pt idx="7">
                    <c:v>23.1</c:v>
                  </c:pt>
                  <c:pt idx="8">
                    <c:v>23.4</c:v>
                  </c:pt>
                  <c:pt idx="9">
                    <c:v>10.4</c:v>
                  </c:pt>
                  <c:pt idx="10">
                    <c:v>25.4</c:v>
                  </c:pt>
                  <c:pt idx="11">
                    <c:v>32.6</c:v>
                  </c:pt>
                  <c:pt idx="12">
                    <c:v>29.0</c:v>
                  </c:pt>
                  <c:pt idx="13">
                    <c:v>30.0</c:v>
                  </c:pt>
                  <c:pt idx="14">
                    <c:v>26.0</c:v>
                  </c:pt>
                  <c:pt idx="15">
                    <c:v>23.5</c:v>
                  </c:pt>
                  <c:pt idx="16">
                    <c:v>6.0</c:v>
                  </c:pt>
                  <c:pt idx="17">
                    <c:v>19.1</c:v>
                  </c:pt>
                  <c:pt idx="18">
                    <c:v>26.3</c:v>
                  </c:pt>
                  <c:pt idx="19">
                    <c:v>20.4</c:v>
                  </c:pt>
                  <c:pt idx="20">
                    <c:v>22.1</c:v>
                  </c:pt>
                  <c:pt idx="21">
                    <c:v>21.9</c:v>
                  </c:pt>
                  <c:pt idx="22">
                    <c:v>16.0</c:v>
                  </c:pt>
                  <c:pt idx="23">
                    <c:v>7.4</c:v>
                  </c:pt>
                  <c:pt idx="24">
                    <c:v>14.0</c:v>
                  </c:pt>
                  <c:pt idx="25">
                    <c:v>20.4</c:v>
                  </c:pt>
                  <c:pt idx="26">
                    <c:v>16.2</c:v>
                  </c:pt>
                  <c:pt idx="27">
                    <c:v>17.2</c:v>
                  </c:pt>
                </c:lvl>
                <c:lvl>
                  <c:pt idx="0">
                    <c:v>249.4</c:v>
                  </c:pt>
                  <c:pt idx="1">
                    <c:v>231.6</c:v>
                  </c:pt>
                  <c:pt idx="2">
                    <c:v>209.4</c:v>
                  </c:pt>
                  <c:pt idx="3">
                    <c:v>212.0</c:v>
                  </c:pt>
                  <c:pt idx="4">
                    <c:v>200.1</c:v>
                  </c:pt>
                  <c:pt idx="5">
                    <c:v>193.7</c:v>
                  </c:pt>
                  <c:pt idx="6">
                    <c:v>187.1</c:v>
                  </c:pt>
                  <c:pt idx="7">
                    <c:v>182.9</c:v>
                  </c:pt>
                  <c:pt idx="8">
                    <c:v>175.1</c:v>
                  </c:pt>
                  <c:pt idx="9">
                    <c:v>177.1</c:v>
                  </c:pt>
                  <c:pt idx="10">
                    <c:v>169.0</c:v>
                  </c:pt>
                  <c:pt idx="11">
                    <c:v>171.9</c:v>
                  </c:pt>
                  <c:pt idx="12">
                    <c:v>172.0</c:v>
                  </c:pt>
                  <c:pt idx="13">
                    <c:v>167.7</c:v>
                  </c:pt>
                  <c:pt idx="14">
                    <c:v>161.6</c:v>
                  </c:pt>
                  <c:pt idx="15">
                    <c:v>155.4</c:v>
                  </c:pt>
                  <c:pt idx="16">
                    <c:v>147.1</c:v>
                  </c:pt>
                  <c:pt idx="17">
                    <c:v>139.4</c:v>
                  </c:pt>
                  <c:pt idx="18">
                    <c:v>135.4</c:v>
                  </c:pt>
                  <c:pt idx="19">
                    <c:v>128.1</c:v>
                  </c:pt>
                  <c:pt idx="20">
                    <c:v>129.4</c:v>
                  </c:pt>
                  <c:pt idx="21">
                    <c:v>124.4</c:v>
                  </c:pt>
                  <c:pt idx="22">
                    <c:v>118.7</c:v>
                  </c:pt>
                  <c:pt idx="23">
                    <c:v>114.6</c:v>
                  </c:pt>
                  <c:pt idx="24">
                    <c:v>109.9</c:v>
                  </c:pt>
                </c:lvl>
                <c:lvl>
                  <c:pt idx="0">
                    <c:v>6</c:v>
                  </c:pt>
                  <c:pt idx="1">
                    <c:v>6</c:v>
                  </c:pt>
                  <c:pt idx="2">
                    <c:v>7</c:v>
                  </c:pt>
                  <c:pt idx="3">
                    <c:v>7</c:v>
                  </c:pt>
                  <c:pt idx="4">
                    <c:v>7</c:v>
                  </c:pt>
                  <c:pt idx="5">
                    <c:v>9</c:v>
                  </c:pt>
                  <c:pt idx="6">
                    <c:v>13</c:v>
                  </c:pt>
                  <c:pt idx="7">
                    <c:v>16</c:v>
                  </c:pt>
                  <c:pt idx="8">
                    <c:v>17</c:v>
                  </c:pt>
                  <c:pt idx="9">
                    <c:v>17</c:v>
                  </c:pt>
                  <c:pt idx="10">
                    <c:v>18</c:v>
                  </c:pt>
                  <c:pt idx="11">
                    <c:v>21</c:v>
                  </c:pt>
                  <c:pt idx="12">
                    <c:v>23</c:v>
                  </c:pt>
                  <c:pt idx="13">
                    <c:v>28</c:v>
                  </c:pt>
                  <c:pt idx="14">
                    <c:v>35</c:v>
                  </c:pt>
                  <c:pt idx="15">
                    <c:v>42</c:v>
                  </c:pt>
                  <c:pt idx="16">
                    <c:v>46</c:v>
                  </c:pt>
                  <c:pt idx="17">
                    <c:v>50</c:v>
                  </c:pt>
                  <c:pt idx="18">
                    <c:v>64</c:v>
                  </c:pt>
                  <c:pt idx="19">
                    <c:v>75</c:v>
                  </c:pt>
                  <c:pt idx="20">
                    <c:v>84</c:v>
                  </c:pt>
                  <c:pt idx="21">
                    <c:v>121</c:v>
                  </c:pt>
                  <c:pt idx="22">
                    <c:v>134</c:v>
                  </c:pt>
                  <c:pt idx="23">
                    <c:v>145</c:v>
                  </c:pt>
                  <c:pt idx="24">
                    <c:v>152</c:v>
                  </c:pt>
                  <c:pt idx="25">
                    <c:v>174</c:v>
                  </c:pt>
                  <c:pt idx="26">
                    <c:v>189</c:v>
                  </c:pt>
                  <c:pt idx="27">
                    <c:v>192</c:v>
                  </c:pt>
                </c:lvl>
                <c:lvl>
                  <c:pt idx="0">
                    <c:v>0</c:v>
                  </c:pt>
                  <c:pt idx="1">
                    <c:v>0</c:v>
                  </c:pt>
                  <c:pt idx="2">
                    <c:v>1</c:v>
                  </c:pt>
                  <c:pt idx="3">
                    <c:v>0</c:v>
                  </c:pt>
                  <c:pt idx="4">
                    <c:v>0</c:v>
                  </c:pt>
                  <c:pt idx="5">
                    <c:v>2</c:v>
                  </c:pt>
                  <c:pt idx="6">
                    <c:v>4</c:v>
                  </c:pt>
                  <c:pt idx="7">
                    <c:v>3</c:v>
                  </c:pt>
                  <c:pt idx="8">
                    <c:v>1</c:v>
                  </c:pt>
                  <c:pt idx="9">
                    <c:v>0</c:v>
                  </c:pt>
                  <c:pt idx="10">
                    <c:v>1</c:v>
                  </c:pt>
                  <c:pt idx="11">
                    <c:v>3</c:v>
                  </c:pt>
                  <c:pt idx="12">
                    <c:v>2</c:v>
                  </c:pt>
                  <c:pt idx="13">
                    <c:v>5</c:v>
                  </c:pt>
                  <c:pt idx="14">
                    <c:v>7</c:v>
                  </c:pt>
                  <c:pt idx="15">
                    <c:v>7</c:v>
                  </c:pt>
                  <c:pt idx="16">
                    <c:v>4</c:v>
                  </c:pt>
                  <c:pt idx="17">
                    <c:v>4</c:v>
                  </c:pt>
                  <c:pt idx="18">
                    <c:v>14</c:v>
                  </c:pt>
                  <c:pt idx="19">
                    <c:v>11</c:v>
                  </c:pt>
                  <c:pt idx="20">
                    <c:v>9</c:v>
                  </c:pt>
                  <c:pt idx="21">
                    <c:v>37</c:v>
                  </c:pt>
                  <c:pt idx="22">
                    <c:v>13</c:v>
                  </c:pt>
                  <c:pt idx="23">
                    <c:v>11</c:v>
                  </c:pt>
                  <c:pt idx="24">
                    <c:v>7</c:v>
                  </c:pt>
                  <c:pt idx="25">
                    <c:v>22</c:v>
                  </c:pt>
                  <c:pt idx="26">
                    <c:v>15</c:v>
                  </c:pt>
                  <c:pt idx="27">
                    <c:v>3</c:v>
                  </c:pt>
                </c:lvl>
                <c:lvl>
                  <c:pt idx="0">
                    <c:v>30'847</c:v>
                  </c:pt>
                  <c:pt idx="1">
                    <c:v>31'051</c:v>
                  </c:pt>
                  <c:pt idx="2">
                    <c:v>31'168</c:v>
                  </c:pt>
                  <c:pt idx="3">
                    <c:v>31'371</c:v>
                  </c:pt>
                  <c:pt idx="4">
                    <c:v>31'647</c:v>
                  </c:pt>
                  <c:pt idx="5">
                    <c:v>31'830</c:v>
                  </c:pt>
                  <c:pt idx="6">
                    <c:v>32'091</c:v>
                  </c:pt>
                  <c:pt idx="7">
                    <c:v>32'248</c:v>
                  </c:pt>
                  <c:pt idx="8">
                    <c:v>32'407</c:v>
                  </c:pt>
                  <c:pt idx="9">
                    <c:v>32'478</c:v>
                  </c:pt>
                  <c:pt idx="10">
                    <c:v>32'651</c:v>
                  </c:pt>
                  <c:pt idx="11">
                    <c:v>32'873</c:v>
                  </c:pt>
                  <c:pt idx="12">
                    <c:v>33'070</c:v>
                  </c:pt>
                  <c:pt idx="13">
                    <c:v>33'274</c:v>
                  </c:pt>
                  <c:pt idx="14">
                    <c:v>33'451</c:v>
                  </c:pt>
                  <c:pt idx="15">
                    <c:v>33'611</c:v>
                  </c:pt>
                  <c:pt idx="16">
                    <c:v>33'652</c:v>
                  </c:pt>
                  <c:pt idx="17">
                    <c:v>33'782</c:v>
                  </c:pt>
                  <c:pt idx="18">
                    <c:v>33'961</c:v>
                  </c:pt>
                  <c:pt idx="19">
                    <c:v>34'100</c:v>
                  </c:pt>
                  <c:pt idx="20">
                    <c:v>34'250</c:v>
                  </c:pt>
                  <c:pt idx="21">
                    <c:v>34'399</c:v>
                  </c:pt>
                  <c:pt idx="22">
                    <c:v>34'508</c:v>
                  </c:pt>
                  <c:pt idx="23">
                    <c:v>34'558</c:v>
                  </c:pt>
                  <c:pt idx="24">
                    <c:v>34'653</c:v>
                  </c:pt>
                  <c:pt idx="25">
                    <c:v>34'792</c:v>
                  </c:pt>
                  <c:pt idx="26">
                    <c:v>34'902</c:v>
                  </c:pt>
                  <c:pt idx="27">
                    <c:v>35'019</c:v>
                  </c:pt>
                </c:lvl>
                <c:lvl>
                  <c:pt idx="0">
                    <c:v>240</c:v>
                  </c:pt>
                  <c:pt idx="1">
                    <c:v>204</c:v>
                  </c:pt>
                  <c:pt idx="2">
                    <c:v>117</c:v>
                  </c:pt>
                  <c:pt idx="3">
                    <c:v>203</c:v>
                  </c:pt>
                  <c:pt idx="4">
                    <c:v>276</c:v>
                  </c:pt>
                  <c:pt idx="5">
                    <c:v>183</c:v>
                  </c:pt>
                  <c:pt idx="6">
                    <c:v>261</c:v>
                  </c:pt>
                  <c:pt idx="7">
                    <c:v>157</c:v>
                  </c:pt>
                  <c:pt idx="8">
                    <c:v>159</c:v>
                  </c:pt>
                  <c:pt idx="9">
                    <c:v>71</c:v>
                  </c:pt>
                  <c:pt idx="10">
                    <c:v>173</c:v>
                  </c:pt>
                  <c:pt idx="11">
                    <c:v>222</c:v>
                  </c:pt>
                  <c:pt idx="12">
                    <c:v>197</c:v>
                  </c:pt>
                  <c:pt idx="13">
                    <c:v>204</c:v>
                  </c:pt>
                  <c:pt idx="14">
                    <c:v>177</c:v>
                  </c:pt>
                  <c:pt idx="15">
                    <c:v>160</c:v>
                  </c:pt>
                  <c:pt idx="16">
                    <c:v>41</c:v>
                  </c:pt>
                  <c:pt idx="17">
                    <c:v>130</c:v>
                  </c:pt>
                  <c:pt idx="18">
                    <c:v>179</c:v>
                  </c:pt>
                  <c:pt idx="19">
                    <c:v>139</c:v>
                  </c:pt>
                  <c:pt idx="20">
                    <c:v>150</c:v>
                  </c:pt>
                  <c:pt idx="21">
                    <c:v>149</c:v>
                  </c:pt>
                  <c:pt idx="22">
                    <c:v>109</c:v>
                  </c:pt>
                  <c:pt idx="23">
                    <c:v>50</c:v>
                  </c:pt>
                  <c:pt idx="24">
                    <c:v>95</c:v>
                  </c:pt>
                  <c:pt idx="25">
                    <c:v>139</c:v>
                  </c:pt>
                  <c:pt idx="26">
                    <c:v>110</c:v>
                  </c:pt>
                  <c:pt idx="27">
                    <c:v>117</c:v>
                  </c:pt>
                </c:lvl>
                <c:lvl>
                  <c:pt idx="0">
                    <c:v>Freitag, 8. Januar 2021</c:v>
                  </c:pt>
                  <c:pt idx="1">
                    <c:v>Samstag, 9. Januar 2021</c:v>
                  </c:pt>
                  <c:pt idx="2">
                    <c:v>Sonntag, 10. Januar 2021</c:v>
                  </c:pt>
                  <c:pt idx="3">
                    <c:v>Montag, 11. Januar 2021</c:v>
                  </c:pt>
                  <c:pt idx="4">
                    <c:v>Dienstag, 12. Januar 2021</c:v>
                  </c:pt>
                  <c:pt idx="5">
                    <c:v>Mittwoch, 13. Januar 2021</c:v>
                  </c:pt>
                  <c:pt idx="6">
                    <c:v>Donnerstag, 14. Januar 2021</c:v>
                  </c:pt>
                  <c:pt idx="7">
                    <c:v>Freitag, 15. Januar 2021</c:v>
                  </c:pt>
                  <c:pt idx="8">
                    <c:v>Samstag, 16. Januar 2021</c:v>
                  </c:pt>
                  <c:pt idx="9">
                    <c:v>Sonntag, 17. Januar 2021</c:v>
                  </c:pt>
                  <c:pt idx="10">
                    <c:v>Montag, 18. Januar 2021</c:v>
                  </c:pt>
                  <c:pt idx="11">
                    <c:v>Dienstag, 19. Januar 2021</c:v>
                  </c:pt>
                  <c:pt idx="12">
                    <c:v>Mittwoch, 20. Januar 2021</c:v>
                  </c:pt>
                  <c:pt idx="13">
                    <c:v>Donnerstag, 21. Januar 2021</c:v>
                  </c:pt>
                  <c:pt idx="14">
                    <c:v>Freitag, 22. Januar 2021</c:v>
                  </c:pt>
                  <c:pt idx="15">
                    <c:v>Samstag, 23. Januar 2021</c:v>
                  </c:pt>
                  <c:pt idx="16">
                    <c:v>Sonntag, 24. Januar 2021</c:v>
                  </c:pt>
                  <c:pt idx="17">
                    <c:v>Montag, 25. Januar 2021</c:v>
                  </c:pt>
                  <c:pt idx="18">
                    <c:v>Dienstag, 26. Januar 2021</c:v>
                  </c:pt>
                  <c:pt idx="19">
                    <c:v>Mittwoch, 27. Januar 2021</c:v>
                  </c:pt>
                  <c:pt idx="20">
                    <c:v>Donnerstag, 28. Januar 2021</c:v>
                  </c:pt>
                  <c:pt idx="21">
                    <c:v>Freitag, 29. Januar 2021</c:v>
                  </c:pt>
                  <c:pt idx="22">
                    <c:v>Samstag, 30. Januar 2021</c:v>
                  </c:pt>
                  <c:pt idx="23">
                    <c:v>Sonntag, 31. Januar 2021</c:v>
                  </c:pt>
                  <c:pt idx="24">
                    <c:v>Montag, 1. Februar 2021</c:v>
                  </c:pt>
                  <c:pt idx="25">
                    <c:v>Dienstag, 2. Februar 2021</c:v>
                  </c:pt>
                  <c:pt idx="26">
                    <c:v>Mittwoch, 3. Februar 2021</c:v>
                  </c:pt>
                  <c:pt idx="27">
                    <c:v>Donnerstag, 4. Februar 2021</c:v>
                  </c:pt>
                </c:lvl>
              </c:multiLvlStrCache>
            </c:multiLvlStrRef>
          </c:cat>
          <c:val>
            <c:numRef>
              <c:f>'1. Covid-19-Daten'!$F$321:$F$348</c:f>
              <c:numCache>
                <c:formatCode>0.0</c:formatCode>
                <c:ptCount val="28"/>
                <c:pt idx="0">
                  <c:v>249.42857142857142</c:v>
                </c:pt>
                <c:pt idx="1">
                  <c:v>231.57142857142858</c:v>
                </c:pt>
                <c:pt idx="2">
                  <c:v>209.42857142857142</c:v>
                </c:pt>
                <c:pt idx="3">
                  <c:v>212</c:v>
                </c:pt>
                <c:pt idx="4">
                  <c:v>200.14285714285714</c:v>
                </c:pt>
                <c:pt idx="5">
                  <c:v>193.71428571428572</c:v>
                </c:pt>
                <c:pt idx="6">
                  <c:v>187.14285714285714</c:v>
                </c:pt>
                <c:pt idx="7">
                  <c:v>182.85714285714286</c:v>
                </c:pt>
                <c:pt idx="8">
                  <c:v>175.14285714285714</c:v>
                </c:pt>
                <c:pt idx="9">
                  <c:v>177.14285714285714</c:v>
                </c:pt>
                <c:pt idx="10">
                  <c:v>169</c:v>
                </c:pt>
                <c:pt idx="11">
                  <c:v>171.85714285714286</c:v>
                </c:pt>
                <c:pt idx="12">
                  <c:v>172</c:v>
                </c:pt>
                <c:pt idx="13">
                  <c:v>167.71428571428572</c:v>
                </c:pt>
                <c:pt idx="14">
                  <c:v>161.57142857142858</c:v>
                </c:pt>
                <c:pt idx="15">
                  <c:v>155.42857142857142</c:v>
                </c:pt>
                <c:pt idx="16">
                  <c:v>147.14285714285714</c:v>
                </c:pt>
                <c:pt idx="17">
                  <c:v>139.42857142857142</c:v>
                </c:pt>
                <c:pt idx="18">
                  <c:v>135.42857142857142</c:v>
                </c:pt>
                <c:pt idx="19">
                  <c:v>128.14285714285714</c:v>
                </c:pt>
                <c:pt idx="20">
                  <c:v>129.42857142857142</c:v>
                </c:pt>
                <c:pt idx="21">
                  <c:v>124.42857142857143</c:v>
                </c:pt>
                <c:pt idx="22">
                  <c:v>118.71428571428571</c:v>
                </c:pt>
                <c:pt idx="23">
                  <c:v>114.57142857142857</c:v>
                </c:pt>
                <c:pt idx="24">
                  <c:v>109.85714285714286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Covid-19-Daten'!$A$321:$A$348</c:f>
              <c:numCache>
                <c:formatCode>[$-F800]dddd\,\ mmmm\ dd\,\ yyyy\,\ hh:mm:ss</c:formatCode>
                <c:ptCount val="28"/>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pt idx="27">
                  <c:v>44231.333333333336</c:v>
                </c:pt>
              </c:numCache>
            </c:numRef>
          </c:cat>
          <c:val>
            <c:numRef>
              <c:f>'1. Covid-19-Daten'!$J$321:$J$348</c:f>
              <c:numCache>
                <c:formatCode>0.0</c:formatCode>
                <c:ptCount val="28"/>
                <c:pt idx="0">
                  <c:v>583.23529411764707</c:v>
                </c:pt>
                <c:pt idx="1">
                  <c:v>583.52941176470586</c:v>
                </c:pt>
                <c:pt idx="2">
                  <c:v>577.35294117647061</c:v>
                </c:pt>
                <c:pt idx="3">
                  <c:v>557.05882352941182</c:v>
                </c:pt>
                <c:pt idx="4">
                  <c:v>528.82352941176475</c:v>
                </c:pt>
                <c:pt idx="5">
                  <c:v>497.94117647058829</c:v>
                </c:pt>
                <c:pt idx="6">
                  <c:v>481.32352941176475</c:v>
                </c:pt>
                <c:pt idx="7">
                  <c:v>485.73529411764707</c:v>
                </c:pt>
                <c:pt idx="8">
                  <c:v>472.20588235294116</c:v>
                </c:pt>
                <c:pt idx="9">
                  <c:v>464.70588235294116</c:v>
                </c:pt>
                <c:pt idx="10">
                  <c:v>445</c:v>
                </c:pt>
                <c:pt idx="11">
                  <c:v>418.67647058823525</c:v>
                </c:pt>
                <c:pt idx="12">
                  <c:v>397.94117647058823</c:v>
                </c:pt>
                <c:pt idx="13">
                  <c:v>392.20588235294116</c:v>
                </c:pt>
                <c:pt idx="14">
                  <c:v>382.94117647058829</c:v>
                </c:pt>
                <c:pt idx="15">
                  <c:v>376.47058823529414</c:v>
                </c:pt>
                <c:pt idx="16">
                  <c:v>365.29411764705878</c:v>
                </c:pt>
                <c:pt idx="17">
                  <c:v>354.55882352941171</c:v>
                </c:pt>
                <c:pt idx="18">
                  <c:v>340.29411764705884</c:v>
                </c:pt>
                <c:pt idx="19">
                  <c:v>333.82352941176464</c:v>
                </c:pt>
                <c:pt idx="20">
                  <c:v>317.5</c:v>
                </c:pt>
                <c:pt idx="21">
                  <c:v>316.32352941176475</c:v>
                </c:pt>
                <c:pt idx="22">
                  <c:v>308.97058823529414</c:v>
                </c:pt>
                <c:pt idx="23">
                  <c:v>305.88235294117646</c:v>
                </c:pt>
                <c:pt idx="24">
                  <c:v>294.41176470588243</c:v>
                </c:pt>
                <c:pt idx="25">
                  <c:v>282.20588235294116</c:v>
                </c:pt>
                <c:pt idx="26">
                  <c:v>269.41176470588232</c:v>
                </c:pt>
                <c:pt idx="27">
                  <c:v>256.61764705882354</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Covid-19-Daten'!$A$321:$A$348</c:f>
              <c:numCache>
                <c:formatCode>[$-F800]dddd\,\ mmmm\ dd\,\ yyyy\,\ hh:mm:ss</c:formatCode>
                <c:ptCount val="28"/>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pt idx="27">
                  <c:v>44231.333333333336</c:v>
                </c:pt>
              </c:numCache>
            </c:numRef>
          </c:cat>
          <c:val>
            <c:numRef>
              <c:f>'1. Covid-19-Daten'!$H$321:$H$348</c:f>
              <c:numCache>
                <c:formatCode>0.0</c:formatCode>
                <c:ptCount val="28"/>
                <c:pt idx="0">
                  <c:v>39.957983193277315</c:v>
                </c:pt>
                <c:pt idx="1">
                  <c:v>38.970588235294123</c:v>
                </c:pt>
                <c:pt idx="2">
                  <c:v>38.865546218487395</c:v>
                </c:pt>
                <c:pt idx="3">
                  <c:v>36.680672268907571</c:v>
                </c:pt>
                <c:pt idx="4">
                  <c:v>34.054621848739501</c:v>
                </c:pt>
                <c:pt idx="5">
                  <c:v>30.798319327731093</c:v>
                </c:pt>
                <c:pt idx="6">
                  <c:v>31.176470588235293</c:v>
                </c:pt>
                <c:pt idx="7">
                  <c:v>29.432773109243698</c:v>
                </c:pt>
                <c:pt idx="8">
                  <c:v>28.487394957983192</c:v>
                </c:pt>
                <c:pt idx="9">
                  <c:v>27.521008403361343</c:v>
                </c:pt>
                <c:pt idx="10">
                  <c:v>26.890756302521005</c:v>
                </c:pt>
                <c:pt idx="11">
                  <c:v>25.756302521008404</c:v>
                </c:pt>
                <c:pt idx="12">
                  <c:v>26.050420168067227</c:v>
                </c:pt>
                <c:pt idx="13">
                  <c:v>24.852941176470587</c:v>
                </c:pt>
                <c:pt idx="14">
                  <c:v>25.27310924369748</c:v>
                </c:pt>
                <c:pt idx="15">
                  <c:v>25.294117647058822</c:v>
                </c:pt>
                <c:pt idx="16">
                  <c:v>24.663865546218489</c:v>
                </c:pt>
                <c:pt idx="17">
                  <c:v>23.760504201680675</c:v>
                </c:pt>
                <c:pt idx="18">
                  <c:v>22.857142857142858</c:v>
                </c:pt>
                <c:pt idx="19">
                  <c:v>21.638655462184875</c:v>
                </c:pt>
                <c:pt idx="20">
                  <c:v>20.504201680672271</c:v>
                </c:pt>
                <c:pt idx="21">
                  <c:v>19.915966386554622</c:v>
                </c:pt>
                <c:pt idx="22">
                  <c:v>18.844537815126049</c:v>
                </c:pt>
                <c:pt idx="23">
                  <c:v>19.033613445378148</c:v>
                </c:pt>
                <c:pt idx="24">
                  <c:v>18.298319327731097</c:v>
                </c:pt>
                <c:pt idx="25">
                  <c:v>17.457983193277311</c:v>
                </c:pt>
                <c:pt idx="26">
                  <c:v>16.84873949579832</c:v>
                </c:pt>
                <c:pt idx="27">
                  <c:v>16.155462184873947</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7985012342153299"/>
          <c:h val="0.76395192307692306"/>
        </c:manualLayout>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Covid-19-Daten'!$A$309:$A$348</c:f>
              <c:numCache>
                <c:formatCode>[$-F800]dddd\,\ mmmm\ dd\,\ yyyy\,\ hh:mm:ss</c:formatCode>
                <c:ptCount val="40"/>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numCache>
            </c:numRef>
          </c:cat>
          <c:val>
            <c:numRef>
              <c:f>'1. Covid-19-Daten'!$D$309:$D$348</c:f>
              <c:numCache>
                <c:formatCode>0</c:formatCode>
                <c:ptCount val="40"/>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11</c:v>
                </c:pt>
                <c:pt idx="32">
                  <c:v>9</c:v>
                </c:pt>
                <c:pt idx="33">
                  <c:v>37</c:v>
                </c:pt>
                <c:pt idx="34">
                  <c:v>13</c:v>
                </c:pt>
                <c:pt idx="35">
                  <c:v>11</c:v>
                </c:pt>
                <c:pt idx="36">
                  <c:v>7</c:v>
                </c:pt>
                <c:pt idx="37">
                  <c:v>22</c:v>
                </c:pt>
                <c:pt idx="38">
                  <c:v>15</c:v>
                </c:pt>
                <c:pt idx="39">
                  <c:v>3</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Covid-19-Daten'!$A$321:$A$348</c:f>
              <c:numCache>
                <c:formatCode>[$-F800]dddd\,\ mmmm\ dd\,\ yyyy\,\ hh:mm:ss</c:formatCode>
                <c:ptCount val="28"/>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pt idx="27">
                  <c:v>44231.333333333336</c:v>
                </c:pt>
              </c:numCache>
            </c:numRef>
          </c:cat>
          <c:val>
            <c:numRef>
              <c:f>'1. Covid-19-Daten'!$K$321:$K$348</c:f>
              <c:numCache>
                <c:formatCode>General</c:formatCode>
                <c:ptCount val="28"/>
                <c:pt idx="0">
                  <c:v>116</c:v>
                </c:pt>
                <c:pt idx="3">
                  <c:v>97</c:v>
                </c:pt>
                <c:pt idx="4">
                  <c:v>95</c:v>
                </c:pt>
                <c:pt idx="5">
                  <c:v>86</c:v>
                </c:pt>
                <c:pt idx="6">
                  <c:v>86</c:v>
                </c:pt>
                <c:pt idx="7">
                  <c:v>91</c:v>
                </c:pt>
                <c:pt idx="10">
                  <c:v>90</c:v>
                </c:pt>
                <c:pt idx="11">
                  <c:v>100</c:v>
                </c:pt>
                <c:pt idx="12">
                  <c:v>86</c:v>
                </c:pt>
                <c:pt idx="13">
                  <c:v>87</c:v>
                </c:pt>
                <c:pt idx="14">
                  <c:v>87</c:v>
                </c:pt>
                <c:pt idx="17">
                  <c:v>95</c:v>
                </c:pt>
                <c:pt idx="18">
                  <c:v>92</c:v>
                </c:pt>
                <c:pt idx="19">
                  <c:v>72</c:v>
                </c:pt>
                <c:pt idx="20">
                  <c:v>72</c:v>
                </c:pt>
                <c:pt idx="21">
                  <c:v>56</c:v>
                </c:pt>
                <c:pt idx="24">
                  <c:v>40</c:v>
                </c:pt>
                <c:pt idx="25">
                  <c:v>50</c:v>
                </c:pt>
                <c:pt idx="26">
                  <c:v>46</c:v>
                </c:pt>
                <c:pt idx="27">
                  <c:v>45</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Covid-19-Daten'!$A$321:$A$348</c:f>
              <c:numCache>
                <c:formatCode>[$-F800]dddd\,\ mmmm\ dd\,\ yyyy\,\ hh:mm:ss</c:formatCode>
                <c:ptCount val="28"/>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pt idx="27">
                  <c:v>44231.333333333336</c:v>
                </c:pt>
              </c:numCache>
            </c:numRef>
          </c:cat>
          <c:val>
            <c:numRef>
              <c:f>'1. Covid-19-Daten'!$L$321:$L$348</c:f>
              <c:numCache>
                <c:formatCode>General</c:formatCode>
                <c:ptCount val="28"/>
                <c:pt idx="0">
                  <c:v>29</c:v>
                </c:pt>
                <c:pt idx="3">
                  <c:v>25</c:v>
                </c:pt>
                <c:pt idx="4">
                  <c:v>24</c:v>
                </c:pt>
                <c:pt idx="5">
                  <c:v>26</c:v>
                </c:pt>
                <c:pt idx="6">
                  <c:v>25</c:v>
                </c:pt>
                <c:pt idx="7">
                  <c:v>20</c:v>
                </c:pt>
                <c:pt idx="10">
                  <c:v>21</c:v>
                </c:pt>
                <c:pt idx="11">
                  <c:v>19</c:v>
                </c:pt>
                <c:pt idx="12">
                  <c:v>17</c:v>
                </c:pt>
                <c:pt idx="13">
                  <c:v>18</c:v>
                </c:pt>
                <c:pt idx="14">
                  <c:v>16</c:v>
                </c:pt>
                <c:pt idx="17">
                  <c:v>15</c:v>
                </c:pt>
                <c:pt idx="18">
                  <c:v>12</c:v>
                </c:pt>
                <c:pt idx="19">
                  <c:v>13</c:v>
                </c:pt>
                <c:pt idx="20">
                  <c:v>13</c:v>
                </c:pt>
                <c:pt idx="21">
                  <c:v>13</c:v>
                </c:pt>
                <c:pt idx="24">
                  <c:v>16</c:v>
                </c:pt>
                <c:pt idx="25">
                  <c:v>20</c:v>
                </c:pt>
                <c:pt idx="26">
                  <c:v>16</c:v>
                </c:pt>
                <c:pt idx="27">
                  <c:v>15</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Covid-19-Daten'!$A$321:$A$348</c:f>
              <c:numCache>
                <c:formatCode>[$-F800]dddd\,\ mmmm\ dd\,\ yyyy\,\ hh:mm:ss</c:formatCode>
                <c:ptCount val="28"/>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pt idx="27">
                  <c:v>44231.333333333336</c:v>
                </c:pt>
              </c:numCache>
            </c:numRef>
          </c:cat>
          <c:val>
            <c:numRef>
              <c:f>'1. Covid-19-Daten'!$P$321:$P$348</c:f>
              <c:numCache>
                <c:formatCode>General</c:formatCode>
                <c:ptCount val="28"/>
                <c:pt idx="0">
                  <c:v>8</c:v>
                </c:pt>
                <c:pt idx="3">
                  <c:v>10</c:v>
                </c:pt>
                <c:pt idx="4">
                  <c:v>16</c:v>
                </c:pt>
                <c:pt idx="5">
                  <c:v>12</c:v>
                </c:pt>
                <c:pt idx="6">
                  <c:v>12</c:v>
                </c:pt>
                <c:pt idx="7">
                  <c:v>8</c:v>
                </c:pt>
                <c:pt idx="10">
                  <c:v>8</c:v>
                </c:pt>
                <c:pt idx="11">
                  <c:v>9</c:v>
                </c:pt>
                <c:pt idx="12">
                  <c:v>9</c:v>
                </c:pt>
                <c:pt idx="13">
                  <c:v>10</c:v>
                </c:pt>
                <c:pt idx="14">
                  <c:v>11</c:v>
                </c:pt>
                <c:pt idx="17">
                  <c:v>11</c:v>
                </c:pt>
                <c:pt idx="18">
                  <c:v>11</c:v>
                </c:pt>
                <c:pt idx="19">
                  <c:v>13</c:v>
                </c:pt>
                <c:pt idx="20">
                  <c:v>14</c:v>
                </c:pt>
                <c:pt idx="21">
                  <c:v>14</c:v>
                </c:pt>
                <c:pt idx="24">
                  <c:v>10</c:v>
                </c:pt>
                <c:pt idx="25">
                  <c:v>4</c:v>
                </c:pt>
                <c:pt idx="26">
                  <c:v>9</c:v>
                </c:pt>
                <c:pt idx="27">
                  <c:v>9</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Covid-19-Daten'!$A$321:$A$348</c:f>
              <c:numCache>
                <c:formatCode>[$-F800]dddd\,\ mmmm\ dd\,\ yyyy\,\ hh:mm:ss</c:formatCode>
                <c:ptCount val="28"/>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pt idx="27">
                  <c:v>44231.333333333336</c:v>
                </c:pt>
              </c:numCache>
            </c:numRef>
          </c:cat>
          <c:val>
            <c:numRef>
              <c:f>'1. Covid-19-Daten'!$Q$321:$Q$348</c:f>
              <c:numCache>
                <c:formatCode>General</c:formatCode>
                <c:ptCount val="28"/>
                <c:pt idx="0">
                  <c:v>8</c:v>
                </c:pt>
                <c:pt idx="3">
                  <c:v>10</c:v>
                </c:pt>
                <c:pt idx="4">
                  <c:v>16</c:v>
                </c:pt>
                <c:pt idx="5">
                  <c:v>12</c:v>
                </c:pt>
                <c:pt idx="6">
                  <c:v>12</c:v>
                </c:pt>
                <c:pt idx="7">
                  <c:v>8</c:v>
                </c:pt>
                <c:pt idx="10">
                  <c:v>9</c:v>
                </c:pt>
                <c:pt idx="11">
                  <c:v>9</c:v>
                </c:pt>
                <c:pt idx="12">
                  <c:v>10</c:v>
                </c:pt>
                <c:pt idx="13">
                  <c:v>10</c:v>
                </c:pt>
                <c:pt idx="14">
                  <c:v>11</c:v>
                </c:pt>
                <c:pt idx="17">
                  <c:v>12</c:v>
                </c:pt>
                <c:pt idx="18">
                  <c:v>11</c:v>
                </c:pt>
                <c:pt idx="19">
                  <c:v>13</c:v>
                </c:pt>
                <c:pt idx="20">
                  <c:v>15</c:v>
                </c:pt>
                <c:pt idx="21">
                  <c:v>16</c:v>
                </c:pt>
                <c:pt idx="24">
                  <c:v>12</c:v>
                </c:pt>
                <c:pt idx="25">
                  <c:v>6</c:v>
                </c:pt>
                <c:pt idx="26">
                  <c:v>10</c:v>
                </c:pt>
                <c:pt idx="27">
                  <c:v>11</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Covid-19-Daten'!$A$321:$A$348</c:f>
              <c:numCache>
                <c:formatCode>[$-F800]dddd\,\ mmmm\ dd\,\ yyyy\,\ hh:mm:ss</c:formatCode>
                <c:ptCount val="28"/>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pt idx="27">
                  <c:v>44231.333333333336</c:v>
                </c:pt>
              </c:numCache>
            </c:numRef>
          </c:cat>
          <c:val>
            <c:numRef>
              <c:f>'1. Covid-19-Daten'!$K$321:$K$348</c:f>
              <c:numCache>
                <c:formatCode>General</c:formatCode>
                <c:ptCount val="28"/>
                <c:pt idx="0">
                  <c:v>116</c:v>
                </c:pt>
                <c:pt idx="3">
                  <c:v>97</c:v>
                </c:pt>
                <c:pt idx="4">
                  <c:v>95</c:v>
                </c:pt>
                <c:pt idx="5">
                  <c:v>86</c:v>
                </c:pt>
                <c:pt idx="6">
                  <c:v>86</c:v>
                </c:pt>
                <c:pt idx="7">
                  <c:v>91</c:v>
                </c:pt>
                <c:pt idx="10">
                  <c:v>90</c:v>
                </c:pt>
                <c:pt idx="11">
                  <c:v>100</c:v>
                </c:pt>
                <c:pt idx="12">
                  <c:v>86</c:v>
                </c:pt>
                <c:pt idx="13">
                  <c:v>87</c:v>
                </c:pt>
                <c:pt idx="14">
                  <c:v>87</c:v>
                </c:pt>
                <c:pt idx="17">
                  <c:v>95</c:v>
                </c:pt>
                <c:pt idx="18">
                  <c:v>92</c:v>
                </c:pt>
                <c:pt idx="19">
                  <c:v>72</c:v>
                </c:pt>
                <c:pt idx="20">
                  <c:v>72</c:v>
                </c:pt>
                <c:pt idx="21">
                  <c:v>56</c:v>
                </c:pt>
                <c:pt idx="24">
                  <c:v>40</c:v>
                </c:pt>
                <c:pt idx="25">
                  <c:v>50</c:v>
                </c:pt>
                <c:pt idx="26">
                  <c:v>46</c:v>
                </c:pt>
                <c:pt idx="27">
                  <c:v>45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Covid-19-Daten'!$A$321:$A$348</c:f>
              <c:numCache>
                <c:formatCode>[$-F800]dddd\,\ mmmm\ dd\,\ yyyy\,\ hh:mm:ss</c:formatCode>
                <c:ptCount val="28"/>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pt idx="27">
                  <c:v>44231.333333333336</c:v>
                </c:pt>
              </c:numCache>
            </c:numRef>
          </c:cat>
          <c:val>
            <c:numRef>
              <c:f>'1. Covid-19-Daten'!$L$321:$L$348</c:f>
              <c:numCache>
                <c:formatCode>General</c:formatCode>
                <c:ptCount val="28"/>
                <c:pt idx="0">
                  <c:v>29</c:v>
                </c:pt>
                <c:pt idx="3">
                  <c:v>25</c:v>
                </c:pt>
                <c:pt idx="4">
                  <c:v>24</c:v>
                </c:pt>
                <c:pt idx="5">
                  <c:v>26</c:v>
                </c:pt>
                <c:pt idx="6">
                  <c:v>25</c:v>
                </c:pt>
                <c:pt idx="7">
                  <c:v>20</c:v>
                </c:pt>
                <c:pt idx="10">
                  <c:v>21</c:v>
                </c:pt>
                <c:pt idx="11">
                  <c:v>19</c:v>
                </c:pt>
                <c:pt idx="12">
                  <c:v>17</c:v>
                </c:pt>
                <c:pt idx="13">
                  <c:v>18</c:v>
                </c:pt>
                <c:pt idx="14">
                  <c:v>16</c:v>
                </c:pt>
                <c:pt idx="17">
                  <c:v>15</c:v>
                </c:pt>
                <c:pt idx="18">
                  <c:v>12</c:v>
                </c:pt>
                <c:pt idx="19">
                  <c:v>13</c:v>
                </c:pt>
                <c:pt idx="20">
                  <c:v>13</c:v>
                </c:pt>
                <c:pt idx="21">
                  <c:v>13</c:v>
                </c:pt>
                <c:pt idx="24">
                  <c:v>16</c:v>
                </c:pt>
                <c:pt idx="25">
                  <c:v>20</c:v>
                </c:pt>
                <c:pt idx="26">
                  <c:v>16</c:v>
                </c:pt>
                <c:pt idx="27">
                  <c:v>15</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Covid-19-Daten'!$A$321:$A$348</c:f>
              <c:numCache>
                <c:formatCode>[$-F800]dddd\,\ mmmm\ dd\,\ yyyy\,\ hh:mm:ss</c:formatCode>
                <c:ptCount val="28"/>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pt idx="27">
                  <c:v>44231.333333333336</c:v>
                </c:pt>
              </c:numCache>
            </c:numRef>
          </c:cat>
          <c:val>
            <c:numRef>
              <c:f>'1. Covid-19-Daten'!$M$321:$M$348</c:f>
              <c:numCache>
                <c:formatCode>General</c:formatCode>
                <c:ptCount val="28"/>
                <c:pt idx="0">
                  <c:v>7</c:v>
                </c:pt>
                <c:pt idx="3">
                  <c:v>7</c:v>
                </c:pt>
                <c:pt idx="4">
                  <c:v>6</c:v>
                </c:pt>
                <c:pt idx="5">
                  <c:v>5</c:v>
                </c:pt>
                <c:pt idx="6">
                  <c:v>2</c:v>
                </c:pt>
                <c:pt idx="7">
                  <c:v>1</c:v>
                </c:pt>
                <c:pt idx="10">
                  <c:v>2</c:v>
                </c:pt>
                <c:pt idx="11">
                  <c:v>6</c:v>
                </c:pt>
                <c:pt idx="12">
                  <c:v>4</c:v>
                </c:pt>
                <c:pt idx="13">
                  <c:v>2</c:v>
                </c:pt>
                <c:pt idx="14">
                  <c:v>3</c:v>
                </c:pt>
                <c:pt idx="17">
                  <c:v>5</c:v>
                </c:pt>
                <c:pt idx="18">
                  <c:v>5</c:v>
                </c:pt>
                <c:pt idx="19">
                  <c:v>3</c:v>
                </c:pt>
                <c:pt idx="20">
                  <c:v>4</c:v>
                </c:pt>
                <c:pt idx="21">
                  <c:v>3</c:v>
                </c:pt>
                <c:pt idx="24">
                  <c:v>3</c:v>
                </c:pt>
                <c:pt idx="25">
                  <c:v>4</c:v>
                </c:pt>
                <c:pt idx="26">
                  <c:v>3</c:v>
                </c:pt>
                <c:pt idx="27">
                  <c:v>1</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Covid-19-Daten'!$A$30:$A$348</c:f>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Covid-19-Daten'!$A$30:$A$348</c:f>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Covid-19-Daten'!$A$30:$A$348</c:f>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f>'1. Covid-19-Daten'!$O$30:$O$357</c:f>
              <c:numCache>
                <c:formatCode>General</c:formatCode>
                <c:ptCount val="328"/>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pt idx="318">
                  <c:v>39</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Covid-19-Daten'!$A$30:$A$348</c15:sqref>
                        </c15:formulaRef>
                      </c:ext>
                    </c:extLst>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extLst>
                      <c:ext uri="{02D57815-91ED-43cb-92C2-25804820EDAC}">
                        <c15:formulaRef>
                          <c15:sqref>'1. Covid-19-Daten'!$P$30:$P$364</c15:sqref>
                        </c15:formulaRef>
                      </c:ext>
                    </c:extLst>
                    <c:numCache>
                      <c:formatCode>General</c:formatCode>
                      <c:ptCount val="335"/>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Covid-19-Daten'!$A$30:$A$348</c15:sqref>
                        </c15:formulaRef>
                      </c:ext>
                    </c:extLst>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extLst xmlns:c15="http://schemas.microsoft.com/office/drawing/2012/chart">
                      <c:ext xmlns:c15="http://schemas.microsoft.com/office/drawing/2012/chart" uri="{02D57815-91ED-43cb-92C2-25804820EDAC}">
                        <c15:formulaRef>
                          <c15:sqref>'1. Covid-19-Daten'!$Q$4:$Q$364</c15:sqref>
                        </c15:formulaRef>
                      </c:ext>
                    </c:extLst>
                    <c:numCache>
                      <c:formatCode>General</c:formatCode>
                      <c:ptCount val="361"/>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pt idx="344">
                        <c:v>11</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Covid-19-Daten'!$A$30:$A$348</c:f>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Covid-19-Daten'!$A$30:$A$348</c:f>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Covid-19-Daten'!$A$30:$A$348</c:f>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f>'1. Covid-19-Daten'!$M$30:$M$357</c:f>
              <c:numCache>
                <c:formatCode>General</c:formatCode>
                <c:ptCount val="32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pt idx="318">
                  <c:v>1</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Covid-19-Daten'!$A$30:$A$348</c:f>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Covid-19-Daten'!$A$30:$A$348</c:f>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Covid-19-Daten'!$A$30:$A$348</c:f>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f>'1. Covid-19-Daten'!$P$30:$P$357</c:f>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Covid-19-Daten'!$A$30:$A$348</c:f>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f>'1. Covid-19-Daten'!$Q$30:$Q$357</c:f>
              <c:numCache>
                <c:formatCode>General</c:formatCode>
                <c:ptCount val="328"/>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pt idx="318">
                  <c:v>11</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Covid-19-Daten'!$A$30:$A$348</c15:sqref>
                        </c15:formulaRef>
                      </c:ext>
                    </c:extLst>
                    <c:numCache>
                      <c:formatCode>[$-F800]dddd\,\ mmmm\ dd\,\ yyyy\,\ hh:mm:ss</c:formatCode>
                      <c:ptCount val="3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Labortests'!$C$3:$C$35</c:f>
              <c:numCache>
                <c:formatCode>0</c:formatCode>
                <c:ptCount val="33"/>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1027.992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Labortests'!$D$3:$D$35</c:f>
              <c:numCache>
                <c:formatCode>0</c:formatCode>
                <c:ptCount val="33"/>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10788.008</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Labortests'!$E$3:$E$35</c:f>
              <c:numCache>
                <c:formatCode>#,##0.0</c:formatCode>
                <c:ptCount val="33"/>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8.6999999999999993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Covid-19-Daten'!$A$4:$A$348</c15:sqref>
                  </c15:fullRef>
                </c:ext>
              </c:extLst>
              <c:f>'1. Covid-19-Daten'!$A$23:$A$348</c:f>
              <c:numCache>
                <c:formatCode>[$-F800]dddd\,\ mmmm\ dd\,\ yyyy\,\ hh:mm:ss</c:formatCode>
                <c:ptCount val="326"/>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pt idx="325">
                  <c:v>44231.333333333336</c:v>
                </c:pt>
              </c:numCache>
            </c:numRef>
          </c:cat>
          <c:val>
            <c:numRef>
              <c:extLst>
                <c:ext xmlns:c15="http://schemas.microsoft.com/office/drawing/2012/chart" uri="{02D57815-91ED-43cb-92C2-25804820EDAC}">
                  <c15:fullRef>
                    <c15:sqref>'1. Covid-19-Daten'!$T$4:$T$348</c15:sqref>
                  </c15:fullRef>
                </c:ext>
              </c:extLst>
              <c:f>'1. Covid-19-Daten'!$T$23:$T$348</c:f>
              <c:numCache>
                <c:formatCode>0</c:formatCode>
                <c:ptCount val="326"/>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4</c:v>
                </c:pt>
                <c:pt idx="320">
                  <c:v>3</c:v>
                </c:pt>
                <c:pt idx="321">
                  <c:v>3</c:v>
                </c:pt>
                <c:pt idx="322">
                  <c:v>3</c:v>
                </c:pt>
                <c:pt idx="323">
                  <c:v>2</c:v>
                </c:pt>
                <c:pt idx="324">
                  <c:v>0</c:v>
                </c:pt>
                <c:pt idx="325">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Ansteckungsorte'!$B$274:$AC$274</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Ansteckungsorte'!$B$274:$AC$274</c15:sqref>
                  </c15:fullRef>
                </c:ext>
              </c:extLst>
              <c:f>('3. Ansteckungsorte'!$B$274,'3. Ansteckungsorte'!$D$274,'3. Ansteckungsorte'!$F$274,'3. Ansteckungsorte'!$H$274,'3. Ansteckungsorte'!$J$274,'3. Ansteckungsorte'!$L$274,'3. Ansteckungsorte'!$N$274,'3. Ansteckungsorte'!$P$274,'3. Ansteckungsorte'!$R$274,'3. Ansteckungsorte'!$T$274,'3. Ansteckungsorte'!$V$274,'3. Ansteckungsorte'!$X$274,'3. Ansteckungsorte'!$Z$274,'3. Ansteckungsorte'!$AB$274:$AC$274)</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Ansteckungsorte'!$B$275:$AC$275</c15:sqref>
                  </c15:fullRef>
                </c:ext>
              </c:extLst>
              <c:f>('3. Ansteckungsorte'!$B$275,'3. Ansteckungsorte'!$D$275,'3. Ansteckungsorte'!$F$275,'3. Ansteckungsorte'!$H$275,'3. Ansteckungsorte'!$J$275,'3. Ansteckungsorte'!$L$275,'3. Ansteckungsorte'!$N$275,'3. Ansteckungsorte'!$P$275,'3. Ansteckungsorte'!$R$275,'3. Ansteckungsorte'!$T$275,'3. Ansteckungsorte'!$V$275,'3. Ansteckungsorte'!$X$275,'3. Ansteckungsorte'!$Z$275,'3. Ansteckungsorte'!$AB$275:$AC$275)</c:f>
              <c:numCache>
                <c:formatCode>#,##0</c:formatCode>
                <c:ptCount val="15"/>
                <c:pt idx="0">
                  <c:v>15597</c:v>
                </c:pt>
                <c:pt idx="1">
                  <c:v>8513</c:v>
                </c:pt>
                <c:pt idx="2">
                  <c:v>363</c:v>
                </c:pt>
                <c:pt idx="3">
                  <c:v>2778</c:v>
                </c:pt>
                <c:pt idx="4">
                  <c:v>293</c:v>
                </c:pt>
                <c:pt idx="5">
                  <c:v>1615</c:v>
                </c:pt>
                <c:pt idx="6">
                  <c:v>30</c:v>
                </c:pt>
                <c:pt idx="7">
                  <c:v>594</c:v>
                </c:pt>
                <c:pt idx="8">
                  <c:v>719</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38</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87"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72"/>
  <sheetViews>
    <sheetView zoomScale="110" zoomScaleNormal="110" workbookViewId="0">
      <pane xSplit="1" ySplit="3" topLeftCell="B328" activePane="bottomRight" state="frozen"/>
      <selection pane="topRight" activeCell="B1" sqref="B1"/>
      <selection pane="bottomLeft" activeCell="A4" sqref="A4"/>
      <selection pane="bottomRight" activeCell="V2" sqref="V1:X1048576"/>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21" t="s">
        <v>92</v>
      </c>
      <c r="B1" s="222"/>
      <c r="C1" s="222"/>
      <c r="D1" s="222"/>
      <c r="E1" s="222"/>
      <c r="F1" s="222"/>
      <c r="G1" s="222"/>
      <c r="H1" s="222"/>
      <c r="I1" s="222"/>
      <c r="J1" s="222"/>
      <c r="K1" s="222"/>
      <c r="L1" s="222"/>
      <c r="M1" s="222"/>
      <c r="N1" s="222"/>
      <c r="O1" s="222"/>
      <c r="P1" s="222"/>
      <c r="Q1" s="222"/>
      <c r="R1" s="222"/>
      <c r="S1" s="222"/>
      <c r="T1" s="222"/>
      <c r="U1" s="222"/>
      <c r="V1" s="222"/>
      <c r="W1" s="222"/>
      <c r="X1" s="222"/>
      <c r="Y1" s="223"/>
    </row>
    <row r="2" spans="1:27" ht="41.1" customHeight="1" x14ac:dyDescent="0.2">
      <c r="A2" s="12"/>
      <c r="B2" s="227" t="s">
        <v>0</v>
      </c>
      <c r="C2" s="228"/>
      <c r="D2" s="228"/>
      <c r="E2" s="228"/>
      <c r="F2" s="228"/>
      <c r="G2" s="228"/>
      <c r="H2" s="228"/>
      <c r="I2" s="228"/>
      <c r="J2" s="229"/>
      <c r="K2" s="224" t="s">
        <v>84</v>
      </c>
      <c r="L2" s="225"/>
      <c r="M2" s="225"/>
      <c r="N2" s="225"/>
      <c r="O2" s="225"/>
      <c r="P2" s="225"/>
      <c r="Q2" s="225"/>
      <c r="R2" s="225"/>
      <c r="S2" s="226"/>
      <c r="T2" s="220" t="s">
        <v>1</v>
      </c>
      <c r="U2" s="220"/>
      <c r="V2" s="107" t="s">
        <v>174</v>
      </c>
      <c r="W2" s="106" t="s">
        <v>175</v>
      </c>
      <c r="X2" s="106" t="s">
        <v>176</v>
      </c>
      <c r="Y2" s="117" t="s">
        <v>75</v>
      </c>
    </row>
    <row r="3" spans="1:27" ht="114" customHeight="1" x14ac:dyDescent="0.2">
      <c r="A3" s="12"/>
      <c r="B3" s="13" t="s">
        <v>3</v>
      </c>
      <c r="C3" s="14" t="s">
        <v>2</v>
      </c>
      <c r="D3" s="185" t="s">
        <v>196</v>
      </c>
      <c r="E3" s="184"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3"/>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3"/>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3"/>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3"/>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3"/>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3"/>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3"/>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3"/>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3"/>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3"/>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3"/>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3"/>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3"/>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3"/>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3"/>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3"/>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3"/>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3"/>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3"/>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3"/>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3"/>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3"/>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3"/>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3"/>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3"/>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3"/>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3"/>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3"/>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3"/>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3"/>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3"/>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3"/>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3"/>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3"/>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3"/>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3"/>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3"/>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3"/>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3"/>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3"/>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3"/>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3"/>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3"/>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3"/>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3"/>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3"/>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3"/>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3"/>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3"/>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3"/>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3"/>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3"/>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3"/>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3"/>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3"/>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3"/>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3"/>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3"/>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3"/>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3"/>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3"/>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3"/>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3"/>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3"/>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3"/>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3"/>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3"/>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3"/>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3"/>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3"/>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3"/>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3"/>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3"/>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3"/>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3"/>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3"/>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3"/>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3"/>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3"/>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SUM(C69,-V83,-$T$353)</f>
        <v>500</v>
      </c>
      <c r="X83" s="24">
        <f>MROUND(W83,5)</f>
        <v>500</v>
      </c>
      <c r="Y83" s="203">
        <f t="shared" ref="Y83:Y146" si="18">IF(X83&gt;X82,X83,X82)</f>
        <v>500</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505</v>
      </c>
      <c r="X84" s="24">
        <f t="shared" ref="X84:X147" si="19">MROUND(W84,5)</f>
        <v>505</v>
      </c>
      <c r="Y84" s="203">
        <f t="shared" si="18"/>
        <v>505</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509</v>
      </c>
      <c r="X85" s="24">
        <f t="shared" si="19"/>
        <v>510</v>
      </c>
      <c r="Y85" s="203">
        <f t="shared" si="18"/>
        <v>510</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516</v>
      </c>
      <c r="X86" s="24">
        <f t="shared" si="19"/>
        <v>515</v>
      </c>
      <c r="Y86" s="203">
        <f t="shared" si="18"/>
        <v>515</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519</v>
      </c>
      <c r="X87" s="24">
        <f t="shared" si="19"/>
        <v>520</v>
      </c>
      <c r="Y87" s="203">
        <f t="shared" si="18"/>
        <v>520</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522</v>
      </c>
      <c r="X88" s="24">
        <f t="shared" si="19"/>
        <v>520</v>
      </c>
      <c r="Y88" s="203">
        <f t="shared" si="18"/>
        <v>520</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526</v>
      </c>
      <c r="X89" s="24">
        <f t="shared" si="19"/>
        <v>525</v>
      </c>
      <c r="Y89" s="203">
        <f t="shared" si="18"/>
        <v>525</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532</v>
      </c>
      <c r="X90" s="24">
        <f t="shared" si="19"/>
        <v>530</v>
      </c>
      <c r="Y90" s="203">
        <f t="shared" si="18"/>
        <v>530</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534</v>
      </c>
      <c r="X91" s="24">
        <f t="shared" si="19"/>
        <v>535</v>
      </c>
      <c r="Y91" s="203">
        <f t="shared" si="18"/>
        <v>535</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541</v>
      </c>
      <c r="X92" s="24">
        <f t="shared" si="19"/>
        <v>540</v>
      </c>
      <c r="Y92" s="203">
        <f t="shared" si="18"/>
        <v>540</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548</v>
      </c>
      <c r="X93" s="24">
        <f t="shared" si="19"/>
        <v>550</v>
      </c>
      <c r="Y93" s="203">
        <f t="shared" si="18"/>
        <v>550</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551</v>
      </c>
      <c r="X94" s="24">
        <f t="shared" si="19"/>
        <v>550</v>
      </c>
      <c r="Y94" s="203">
        <f t="shared" si="18"/>
        <v>550</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556</v>
      </c>
      <c r="X95" s="24">
        <f t="shared" si="19"/>
        <v>555</v>
      </c>
      <c r="Y95" s="203">
        <f t="shared" si="18"/>
        <v>555</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559</v>
      </c>
      <c r="X96" s="24">
        <f t="shared" si="19"/>
        <v>560</v>
      </c>
      <c r="Y96" s="203">
        <f t="shared" si="18"/>
        <v>560</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565</v>
      </c>
      <c r="X97" s="24">
        <f t="shared" si="19"/>
        <v>565</v>
      </c>
      <c r="Y97" s="203">
        <f t="shared" si="18"/>
        <v>565</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567</v>
      </c>
      <c r="X98" s="24">
        <f t="shared" si="19"/>
        <v>565</v>
      </c>
      <c r="Y98" s="203">
        <f t="shared" si="18"/>
        <v>565</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570</v>
      </c>
      <c r="X99" s="24">
        <f t="shared" si="19"/>
        <v>570</v>
      </c>
      <c r="Y99" s="203">
        <f t="shared" si="18"/>
        <v>570</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572</v>
      </c>
      <c r="X100" s="24">
        <f t="shared" si="19"/>
        <v>570</v>
      </c>
      <c r="Y100" s="203">
        <f t="shared" si="18"/>
        <v>570</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579</v>
      </c>
      <c r="X101" s="24">
        <f t="shared" si="19"/>
        <v>580</v>
      </c>
      <c r="Y101" s="203">
        <f t="shared" si="18"/>
        <v>580</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582</v>
      </c>
      <c r="X102" s="24">
        <f t="shared" si="19"/>
        <v>580</v>
      </c>
      <c r="Y102" s="203">
        <f t="shared" si="18"/>
        <v>580</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581</v>
      </c>
      <c r="X103" s="24">
        <f t="shared" si="19"/>
        <v>580</v>
      </c>
      <c r="Y103" s="203">
        <f>IF(X103&gt;X102,X103,X102)</f>
        <v>580</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584</v>
      </c>
      <c r="X104" s="24">
        <f t="shared" si="19"/>
        <v>585</v>
      </c>
      <c r="Y104" s="203">
        <f t="shared" si="18"/>
        <v>585</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585</v>
      </c>
      <c r="X105" s="24">
        <f t="shared" si="19"/>
        <v>585</v>
      </c>
      <c r="Y105" s="203">
        <f t="shared" si="18"/>
        <v>585</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585</v>
      </c>
      <c r="X106" s="24">
        <f t="shared" si="19"/>
        <v>585</v>
      </c>
      <c r="Y106" s="203">
        <f t="shared" si="18"/>
        <v>585</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583</v>
      </c>
      <c r="X107" s="24">
        <f t="shared" si="19"/>
        <v>585</v>
      </c>
      <c r="Y107" s="203">
        <f t="shared" si="18"/>
        <v>585</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586</v>
      </c>
      <c r="X108" s="24">
        <f t="shared" si="19"/>
        <v>585</v>
      </c>
      <c r="Y108" s="203">
        <f t="shared" si="18"/>
        <v>585</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588</v>
      </c>
      <c r="X109" s="24">
        <f t="shared" si="19"/>
        <v>590</v>
      </c>
      <c r="Y109" s="203">
        <f t="shared" si="18"/>
        <v>590</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589</v>
      </c>
      <c r="X110" s="24">
        <f t="shared" si="19"/>
        <v>590</v>
      </c>
      <c r="Y110" s="203">
        <f t="shared" si="18"/>
        <v>590</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597</v>
      </c>
      <c r="X111" s="24">
        <f t="shared" si="19"/>
        <v>595</v>
      </c>
      <c r="Y111" s="203">
        <f t="shared" si="18"/>
        <v>595</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597</v>
      </c>
      <c r="X112" s="24">
        <f t="shared" si="19"/>
        <v>595</v>
      </c>
      <c r="Y112" s="203">
        <f t="shared" si="18"/>
        <v>595</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600</v>
      </c>
      <c r="X113" s="24">
        <f t="shared" si="19"/>
        <v>600</v>
      </c>
      <c r="Y113" s="203">
        <f t="shared" si="18"/>
        <v>600</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600</v>
      </c>
      <c r="X114" s="24">
        <f t="shared" si="19"/>
        <v>600</v>
      </c>
      <c r="Y114" s="203">
        <f t="shared" si="18"/>
        <v>600</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600</v>
      </c>
      <c r="X115" s="24">
        <f t="shared" si="19"/>
        <v>600</v>
      </c>
      <c r="Y115" s="203">
        <f t="shared" si="18"/>
        <v>600</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601</v>
      </c>
      <c r="X116" s="24">
        <f t="shared" si="19"/>
        <v>600</v>
      </c>
      <c r="Y116" s="203">
        <f t="shared" si="18"/>
        <v>600</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603</v>
      </c>
      <c r="X117" s="24">
        <f t="shared" si="19"/>
        <v>605</v>
      </c>
      <c r="Y117" s="203">
        <f t="shared" si="18"/>
        <v>605</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602</v>
      </c>
      <c r="X118" s="24">
        <f t="shared" si="19"/>
        <v>600</v>
      </c>
      <c r="Y118" s="203">
        <f t="shared" si="18"/>
        <v>605</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604</v>
      </c>
      <c r="X119" s="24">
        <f t="shared" si="19"/>
        <v>605</v>
      </c>
      <c r="Y119" s="203">
        <f t="shared" si="18"/>
        <v>605</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604</v>
      </c>
      <c r="X120" s="24">
        <f t="shared" si="19"/>
        <v>605</v>
      </c>
      <c r="Y120" s="203">
        <f t="shared" si="18"/>
        <v>605</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604</v>
      </c>
      <c r="X121" s="24">
        <f t="shared" si="19"/>
        <v>605</v>
      </c>
      <c r="Y121" s="203">
        <f t="shared" si="18"/>
        <v>605</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607</v>
      </c>
      <c r="X122" s="24">
        <f t="shared" si="19"/>
        <v>605</v>
      </c>
      <c r="Y122" s="203">
        <f t="shared" si="18"/>
        <v>605</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607</v>
      </c>
      <c r="X123" s="24">
        <f t="shared" si="19"/>
        <v>605</v>
      </c>
      <c r="Y123" s="203">
        <f t="shared" si="18"/>
        <v>605</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610</v>
      </c>
      <c r="X124" s="24">
        <f t="shared" si="19"/>
        <v>610</v>
      </c>
      <c r="Y124" s="203">
        <f t="shared" si="18"/>
        <v>610</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613</v>
      </c>
      <c r="X125" s="24">
        <f t="shared" si="19"/>
        <v>615</v>
      </c>
      <c r="Y125" s="203">
        <f t="shared" si="18"/>
        <v>615</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614</v>
      </c>
      <c r="X126" s="24">
        <f t="shared" si="19"/>
        <v>615</v>
      </c>
      <c r="Y126" s="203">
        <f t="shared" si="18"/>
        <v>615</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616</v>
      </c>
      <c r="X127" s="24">
        <f t="shared" si="19"/>
        <v>615</v>
      </c>
      <c r="Y127" s="203">
        <f t="shared" si="18"/>
        <v>615</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616</v>
      </c>
      <c r="X128" s="24">
        <f t="shared" si="19"/>
        <v>615</v>
      </c>
      <c r="Y128" s="203">
        <f t="shared" si="18"/>
        <v>615</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617</v>
      </c>
      <c r="X129" s="24">
        <f t="shared" si="19"/>
        <v>615</v>
      </c>
      <c r="Y129" s="203">
        <f t="shared" si="18"/>
        <v>615</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617</v>
      </c>
      <c r="X130" s="24">
        <f t="shared" si="19"/>
        <v>615</v>
      </c>
      <c r="Y130" s="203">
        <f t="shared" si="18"/>
        <v>615</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619</v>
      </c>
      <c r="X131" s="24">
        <f t="shared" si="19"/>
        <v>620</v>
      </c>
      <c r="Y131" s="203">
        <f t="shared" si="18"/>
        <v>620</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622</v>
      </c>
      <c r="X132" s="24">
        <f t="shared" si="19"/>
        <v>620</v>
      </c>
      <c r="Y132" s="203">
        <f t="shared" si="18"/>
        <v>620</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625</v>
      </c>
      <c r="X133" s="24">
        <f t="shared" si="19"/>
        <v>625</v>
      </c>
      <c r="Y133" s="203">
        <f t="shared" si="18"/>
        <v>625</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625</v>
      </c>
      <c r="X134" s="24">
        <f t="shared" si="19"/>
        <v>625</v>
      </c>
      <c r="Y134" s="203">
        <f t="shared" si="18"/>
        <v>625</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625</v>
      </c>
      <c r="X135" s="24">
        <f t="shared" si="19"/>
        <v>625</v>
      </c>
      <c r="Y135" s="203">
        <f t="shared" si="18"/>
        <v>625</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624</v>
      </c>
      <c r="X136" s="24">
        <f t="shared" si="19"/>
        <v>625</v>
      </c>
      <c r="Y136" s="203">
        <f t="shared" si="18"/>
        <v>625</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631</v>
      </c>
      <c r="X137" s="24">
        <f t="shared" si="19"/>
        <v>630</v>
      </c>
      <c r="Y137" s="203">
        <f t="shared" si="18"/>
        <v>630</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638</v>
      </c>
      <c r="X138" s="24">
        <f t="shared" si="19"/>
        <v>640</v>
      </c>
      <c r="Y138" s="203">
        <f t="shared" si="18"/>
        <v>640</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650</v>
      </c>
      <c r="X139" s="24">
        <f t="shared" si="19"/>
        <v>650</v>
      </c>
      <c r="Y139" s="203">
        <f t="shared" si="18"/>
        <v>650</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655</v>
      </c>
      <c r="X140" s="24">
        <f t="shared" si="19"/>
        <v>655</v>
      </c>
      <c r="Y140" s="203">
        <f t="shared" si="18"/>
        <v>655</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659</v>
      </c>
      <c r="X141" s="24">
        <f t="shared" si="19"/>
        <v>660</v>
      </c>
      <c r="Y141" s="203">
        <f t="shared" si="18"/>
        <v>660</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663</v>
      </c>
      <c r="X142" s="24">
        <f t="shared" si="19"/>
        <v>665</v>
      </c>
      <c r="Y142" s="203">
        <f t="shared" si="18"/>
        <v>665</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685</v>
      </c>
      <c r="X143" s="24">
        <f t="shared" si="19"/>
        <v>685</v>
      </c>
      <c r="Y143" s="203">
        <f t="shared" si="18"/>
        <v>685</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697</v>
      </c>
      <c r="X144" s="24">
        <f t="shared" si="19"/>
        <v>695</v>
      </c>
      <c r="Y144" s="203">
        <f t="shared" si="18"/>
        <v>695</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711</v>
      </c>
      <c r="X145" s="24">
        <f t="shared" si="19"/>
        <v>710</v>
      </c>
      <c r="Y145" s="203">
        <f t="shared" si="18"/>
        <v>710</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717</v>
      </c>
      <c r="X146" s="24">
        <f t="shared" si="19"/>
        <v>715</v>
      </c>
      <c r="Y146" s="203">
        <f t="shared" si="18"/>
        <v>715</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SUM(C133,-V147,-$T$353)</f>
        <v>720</v>
      </c>
      <c r="X147" s="24">
        <f t="shared" si="19"/>
        <v>720</v>
      </c>
      <c r="Y147" s="203">
        <f t="shared" ref="Y147:Y210" si="29">IF(X147&gt;X146,X147,X146)</f>
        <v>720</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722</v>
      </c>
      <c r="X148" s="24">
        <f t="shared" ref="X148:X211" si="30">MROUND(W148,5)</f>
        <v>720</v>
      </c>
      <c r="Y148" s="203">
        <f t="shared" si="29"/>
        <v>720</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729</v>
      </c>
      <c r="X149" s="24">
        <f t="shared" si="30"/>
        <v>730</v>
      </c>
      <c r="Y149" s="203">
        <f t="shared" si="29"/>
        <v>730</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736</v>
      </c>
      <c r="X150" s="24">
        <f t="shared" si="30"/>
        <v>735</v>
      </c>
      <c r="Y150" s="203">
        <f t="shared" si="29"/>
        <v>735</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743</v>
      </c>
      <c r="X151" s="24">
        <f t="shared" si="30"/>
        <v>745</v>
      </c>
      <c r="Y151" s="203">
        <f t="shared" si="29"/>
        <v>745</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745</v>
      </c>
      <c r="X152" s="24">
        <f t="shared" si="30"/>
        <v>745</v>
      </c>
      <c r="Y152" s="203">
        <f t="shared" si="29"/>
        <v>745</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761</v>
      </c>
      <c r="X153" s="24">
        <f t="shared" si="30"/>
        <v>760</v>
      </c>
      <c r="Y153" s="203">
        <f t="shared" si="29"/>
        <v>760</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775</v>
      </c>
      <c r="X154" s="24">
        <f t="shared" si="30"/>
        <v>775</v>
      </c>
      <c r="Y154" s="203">
        <f t="shared" si="29"/>
        <v>775</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778</v>
      </c>
      <c r="X155" s="24">
        <f t="shared" si="30"/>
        <v>780</v>
      </c>
      <c r="Y155" s="203">
        <f t="shared" si="29"/>
        <v>780</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778</v>
      </c>
      <c r="X156" s="24">
        <f t="shared" si="30"/>
        <v>780</v>
      </c>
      <c r="Y156" s="203">
        <f t="shared" si="29"/>
        <v>780</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795</v>
      </c>
      <c r="X157" s="24">
        <f t="shared" si="30"/>
        <v>795</v>
      </c>
      <c r="Y157" s="203">
        <f t="shared" si="29"/>
        <v>795</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809</v>
      </c>
      <c r="X158" s="24">
        <f t="shared" si="30"/>
        <v>810</v>
      </c>
      <c r="Y158" s="203">
        <f t="shared" si="29"/>
        <v>810</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816</v>
      </c>
      <c r="X159" s="24">
        <f t="shared" si="30"/>
        <v>815</v>
      </c>
      <c r="Y159" s="203">
        <f t="shared" si="29"/>
        <v>815</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829</v>
      </c>
      <c r="X160" s="24">
        <f t="shared" si="30"/>
        <v>830</v>
      </c>
      <c r="Y160" s="203">
        <f t="shared" si="29"/>
        <v>830</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836</v>
      </c>
      <c r="X161" s="24">
        <f t="shared" si="30"/>
        <v>835</v>
      </c>
      <c r="Y161" s="203">
        <f t="shared" si="29"/>
        <v>835</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838</v>
      </c>
      <c r="X162" s="24">
        <f t="shared" si="30"/>
        <v>840</v>
      </c>
      <c r="Y162" s="203">
        <f t="shared" si="29"/>
        <v>840</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846</v>
      </c>
      <c r="X163" s="24">
        <f t="shared" si="30"/>
        <v>845</v>
      </c>
      <c r="Y163" s="203">
        <f t="shared" si="29"/>
        <v>845</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861</v>
      </c>
      <c r="X164" s="24">
        <f t="shared" si="30"/>
        <v>860</v>
      </c>
      <c r="Y164" s="203">
        <f t="shared" si="29"/>
        <v>860</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875</v>
      </c>
      <c r="X165" s="24">
        <f t="shared" si="30"/>
        <v>875</v>
      </c>
      <c r="Y165" s="203">
        <f t="shared" si="29"/>
        <v>875</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890</v>
      </c>
      <c r="X166" s="24">
        <f t="shared" si="30"/>
        <v>890</v>
      </c>
      <c r="Y166" s="203">
        <f t="shared" si="29"/>
        <v>890</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906</v>
      </c>
      <c r="X167" s="24">
        <f t="shared" si="30"/>
        <v>905</v>
      </c>
      <c r="Y167" s="203">
        <f t="shared" si="29"/>
        <v>905</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912</v>
      </c>
      <c r="X168" s="24">
        <f t="shared" si="30"/>
        <v>910</v>
      </c>
      <c r="Y168" s="203">
        <f t="shared" si="29"/>
        <v>910</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914</v>
      </c>
      <c r="X169" s="24">
        <f t="shared" si="30"/>
        <v>915</v>
      </c>
      <c r="Y169" s="203">
        <f t="shared" si="29"/>
        <v>915</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919</v>
      </c>
      <c r="X170" s="24">
        <f t="shared" si="30"/>
        <v>920</v>
      </c>
      <c r="Y170" s="203">
        <f t="shared" si="29"/>
        <v>920</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933</v>
      </c>
      <c r="X171" s="24">
        <f t="shared" si="30"/>
        <v>935</v>
      </c>
      <c r="Y171" s="203">
        <f t="shared" si="29"/>
        <v>935</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941</v>
      </c>
      <c r="X172" s="24">
        <f t="shared" si="30"/>
        <v>940</v>
      </c>
      <c r="Y172" s="203">
        <f t="shared" si="29"/>
        <v>940</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967</v>
      </c>
      <c r="X173" s="24">
        <f t="shared" si="30"/>
        <v>965</v>
      </c>
      <c r="Y173" s="203">
        <f t="shared" si="29"/>
        <v>965</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976</v>
      </c>
      <c r="X174" s="24">
        <f t="shared" si="30"/>
        <v>975</v>
      </c>
      <c r="Y174" s="203">
        <f t="shared" si="29"/>
        <v>975</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992</v>
      </c>
      <c r="X175" s="24">
        <f t="shared" si="30"/>
        <v>990</v>
      </c>
      <c r="Y175" s="203">
        <f t="shared" si="29"/>
        <v>990</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994</v>
      </c>
      <c r="X176" s="24">
        <f t="shared" si="30"/>
        <v>995</v>
      </c>
      <c r="Y176" s="203">
        <f t="shared" si="29"/>
        <v>995</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996</v>
      </c>
      <c r="X177" s="24">
        <f t="shared" si="30"/>
        <v>995</v>
      </c>
      <c r="Y177" s="203">
        <f t="shared" si="29"/>
        <v>995</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1012</v>
      </c>
      <c r="X178" s="24">
        <f t="shared" si="30"/>
        <v>1010</v>
      </c>
      <c r="Y178" s="203">
        <f t="shared" si="29"/>
        <v>1010</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1029</v>
      </c>
      <c r="X179" s="24">
        <f t="shared" si="30"/>
        <v>1030</v>
      </c>
      <c r="Y179" s="203">
        <f t="shared" si="29"/>
        <v>1030</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1050</v>
      </c>
      <c r="X180" s="24">
        <f t="shared" si="30"/>
        <v>1050</v>
      </c>
      <c r="Y180" s="203">
        <f t="shared" si="29"/>
        <v>1050</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1060</v>
      </c>
      <c r="X181" s="24">
        <f t="shared" si="30"/>
        <v>1060</v>
      </c>
      <c r="Y181" s="203">
        <f t="shared" si="29"/>
        <v>1060</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1068</v>
      </c>
      <c r="X182" s="24">
        <f t="shared" si="30"/>
        <v>1070</v>
      </c>
      <c r="Y182" s="203">
        <f t="shared" si="29"/>
        <v>1070</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1071</v>
      </c>
      <c r="X183" s="24">
        <f t="shared" si="30"/>
        <v>1070</v>
      </c>
      <c r="Y183" s="203">
        <f t="shared" si="29"/>
        <v>1070</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1079</v>
      </c>
      <c r="X184" s="24">
        <f t="shared" si="30"/>
        <v>1080</v>
      </c>
      <c r="Y184" s="203">
        <f t="shared" si="29"/>
        <v>1080</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1108</v>
      </c>
      <c r="X185" s="24">
        <f t="shared" si="30"/>
        <v>1110</v>
      </c>
      <c r="Y185" s="203">
        <f t="shared" si="29"/>
        <v>1110</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1132</v>
      </c>
      <c r="X186" s="24">
        <f t="shared" si="30"/>
        <v>1130</v>
      </c>
      <c r="Y186" s="203">
        <f t="shared" si="29"/>
        <v>1130</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1154</v>
      </c>
      <c r="X187" s="24">
        <f t="shared" si="30"/>
        <v>1155</v>
      </c>
      <c r="Y187" s="203">
        <f t="shared" si="29"/>
        <v>1155</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1167</v>
      </c>
      <c r="X188" s="24">
        <f t="shared" si="30"/>
        <v>1165</v>
      </c>
      <c r="Y188" s="203">
        <f t="shared" si="29"/>
        <v>1165</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1186</v>
      </c>
      <c r="X189" s="24">
        <f t="shared" si="30"/>
        <v>1185</v>
      </c>
      <c r="Y189" s="203">
        <f t="shared" si="29"/>
        <v>1185</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1197</v>
      </c>
      <c r="X190" s="24">
        <f t="shared" si="30"/>
        <v>1195</v>
      </c>
      <c r="Y190" s="203">
        <f t="shared" si="29"/>
        <v>1195</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1207</v>
      </c>
      <c r="X191" s="24">
        <f t="shared" si="30"/>
        <v>1205</v>
      </c>
      <c r="Y191" s="203">
        <f t="shared" si="29"/>
        <v>1205</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1234</v>
      </c>
      <c r="X192" s="24">
        <f t="shared" si="30"/>
        <v>1235</v>
      </c>
      <c r="Y192" s="203">
        <f t="shared" si="29"/>
        <v>1235</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1263</v>
      </c>
      <c r="X193" s="24">
        <f t="shared" si="30"/>
        <v>1265</v>
      </c>
      <c r="Y193" s="203">
        <f t="shared" si="29"/>
        <v>1265</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1278</v>
      </c>
      <c r="X194" s="24">
        <f t="shared" si="30"/>
        <v>1280</v>
      </c>
      <c r="Y194" s="203">
        <f t="shared" si="29"/>
        <v>1280</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1295</v>
      </c>
      <c r="X195" s="24">
        <f t="shared" si="30"/>
        <v>1295</v>
      </c>
      <c r="Y195" s="203">
        <f t="shared" si="29"/>
        <v>1295</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1314</v>
      </c>
      <c r="X196" s="24">
        <f t="shared" si="30"/>
        <v>1315</v>
      </c>
      <c r="Y196" s="203">
        <f t="shared" si="29"/>
        <v>1315</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1329</v>
      </c>
      <c r="X197" s="24">
        <f>MROUND(W197,5)</f>
        <v>1330</v>
      </c>
      <c r="Y197" s="203">
        <f t="shared" si="29"/>
        <v>1330</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1336</v>
      </c>
      <c r="X198" s="24">
        <f t="shared" si="30"/>
        <v>1335</v>
      </c>
      <c r="Y198" s="203">
        <f t="shared" si="29"/>
        <v>1335</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1366</v>
      </c>
      <c r="X199" s="24">
        <f t="shared" si="30"/>
        <v>1365</v>
      </c>
      <c r="Y199" s="203">
        <f t="shared" si="29"/>
        <v>1365</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1401</v>
      </c>
      <c r="X200" s="24">
        <f t="shared" si="30"/>
        <v>1400</v>
      </c>
      <c r="Y200" s="203">
        <f t="shared" si="29"/>
        <v>1400</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1426</v>
      </c>
      <c r="X201" s="24">
        <f t="shared" si="30"/>
        <v>1425</v>
      </c>
      <c r="Y201" s="203">
        <f t="shared" si="29"/>
        <v>1425</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1450</v>
      </c>
      <c r="X202" s="24">
        <f t="shared" si="30"/>
        <v>1450</v>
      </c>
      <c r="Y202" s="203">
        <f t="shared" si="29"/>
        <v>1450</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1473</v>
      </c>
      <c r="X203" s="24">
        <f t="shared" si="30"/>
        <v>1475</v>
      </c>
      <c r="Y203" s="203">
        <f t="shared" si="29"/>
        <v>1475</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1482</v>
      </c>
      <c r="X204" s="24">
        <f t="shared" si="30"/>
        <v>1480</v>
      </c>
      <c r="Y204" s="203">
        <f t="shared" si="29"/>
        <v>1480</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1485</v>
      </c>
      <c r="X205" s="24">
        <f t="shared" si="30"/>
        <v>1485</v>
      </c>
      <c r="Y205" s="203">
        <f t="shared" si="29"/>
        <v>1485</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1502</v>
      </c>
      <c r="X206" s="24">
        <f t="shared" si="30"/>
        <v>1500</v>
      </c>
      <c r="Y206" s="203">
        <f t="shared" si="29"/>
        <v>1500</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1529</v>
      </c>
      <c r="X207" s="24">
        <f t="shared" si="30"/>
        <v>1530</v>
      </c>
      <c r="Y207" s="203">
        <f t="shared" si="29"/>
        <v>1530</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1554</v>
      </c>
      <c r="X208" s="24">
        <f t="shared" si="30"/>
        <v>1555</v>
      </c>
      <c r="Y208" s="203">
        <f t="shared" si="29"/>
        <v>1555</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1581</v>
      </c>
      <c r="X209" s="24">
        <f t="shared" si="30"/>
        <v>1580</v>
      </c>
      <c r="Y209" s="203">
        <f t="shared" si="29"/>
        <v>1580</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1601</v>
      </c>
      <c r="X210" s="24">
        <f>MROUND(W210,5)</f>
        <v>1600</v>
      </c>
      <c r="Y210" s="203">
        <f t="shared" si="29"/>
        <v>1600</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SUM(C197,-V211,-$T$353)</f>
        <v>1606</v>
      </c>
      <c r="X211" s="24">
        <f t="shared" si="30"/>
        <v>1605</v>
      </c>
      <c r="Y211" s="203">
        <f t="shared" ref="Y211:Y273" si="40">IF(X211&gt;X210,X211,X210)</f>
        <v>1605</v>
      </c>
    </row>
    <row r="212" spans="1:25" ht="14.25" x14ac:dyDescent="0.2">
      <c r="A212" s="20">
        <v>44095.333333333336</v>
      </c>
      <c r="B212" s="23">
        <v>10</v>
      </c>
      <c r="C212" s="14">
        <f t="shared" si="33"/>
        <v>2523</v>
      </c>
      <c r="D212" s="21"/>
      <c r="E212" s="21"/>
      <c r="F212" s="21">
        <f t="shared" si="35"/>
        <v>15.714285714285714</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1620</v>
      </c>
      <c r="X212" s="24">
        <f t="shared" ref="X212:X279" si="41">MROUND(W212,5)</f>
        <v>1620</v>
      </c>
      <c r="Y212" s="203">
        <f t="shared" si="40"/>
        <v>1620</v>
      </c>
    </row>
    <row r="213" spans="1:25" ht="14.25" x14ac:dyDescent="0.2">
      <c r="A213" s="20">
        <v>44096.333333333336</v>
      </c>
      <c r="B213" s="24">
        <v>21</v>
      </c>
      <c r="C213" s="14">
        <f t="shared" si="33"/>
        <v>2544</v>
      </c>
      <c r="D213" s="21"/>
      <c r="E213" s="21"/>
      <c r="F213" s="21">
        <f t="shared" si="35"/>
        <v>14.142857142857142</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1638</v>
      </c>
      <c r="X213" s="24">
        <f t="shared" si="41"/>
        <v>1640</v>
      </c>
      <c r="Y213" s="203">
        <f t="shared" si="40"/>
        <v>1640</v>
      </c>
    </row>
    <row r="214" spans="1:25" ht="14.25" x14ac:dyDescent="0.2">
      <c r="A214" s="20">
        <v>44097.333333333336</v>
      </c>
      <c r="B214" s="24">
        <v>15</v>
      </c>
      <c r="C214" s="14">
        <f t="shared" si="33"/>
        <v>2559</v>
      </c>
      <c r="D214" s="21"/>
      <c r="E214" s="21"/>
      <c r="F214" s="21">
        <f t="shared" si="35"/>
        <v>13.285714285714286</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1656</v>
      </c>
      <c r="X214" s="24">
        <f t="shared" si="41"/>
        <v>1655</v>
      </c>
      <c r="Y214" s="203">
        <f t="shared" si="40"/>
        <v>1655</v>
      </c>
    </row>
    <row r="215" spans="1:25" ht="14.25" x14ac:dyDescent="0.2">
      <c r="A215" s="20">
        <v>44098.333333333336</v>
      </c>
      <c r="B215" s="30">
        <v>10</v>
      </c>
      <c r="C215" s="14">
        <f t="shared" si="33"/>
        <v>2569</v>
      </c>
      <c r="D215" s="21"/>
      <c r="E215" s="21"/>
      <c r="F215" s="21">
        <f t="shared" si="35"/>
        <v>12</v>
      </c>
      <c r="G215" s="21">
        <f t="shared" si="32"/>
        <v>1.4705882352941178</v>
      </c>
      <c r="H215" s="21">
        <f t="shared" si="37"/>
        <v>2.3109243697478994</v>
      </c>
      <c r="I215" s="21">
        <f t="shared" si="36"/>
        <v>16.176470588235297</v>
      </c>
      <c r="J215" s="21">
        <f t="shared" si="38"/>
        <v>38.088235294117638</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1688</v>
      </c>
      <c r="X215" s="24">
        <f t="shared" si="41"/>
        <v>1690</v>
      </c>
      <c r="Y215" s="203">
        <f t="shared" si="40"/>
        <v>1690</v>
      </c>
    </row>
    <row r="216" spans="1:25" ht="14.25" x14ac:dyDescent="0.2">
      <c r="A216" s="20">
        <v>44099.333333333336</v>
      </c>
      <c r="B216" s="23">
        <v>17</v>
      </c>
      <c r="C216" s="14">
        <f t="shared" si="33"/>
        <v>2586</v>
      </c>
      <c r="D216" s="21"/>
      <c r="E216" s="21"/>
      <c r="F216" s="21">
        <f t="shared" si="35"/>
        <v>11.428571428571429</v>
      </c>
      <c r="G216" s="21">
        <f t="shared" si="32"/>
        <v>2.5</v>
      </c>
      <c r="H216" s="21">
        <f t="shared" si="37"/>
        <v>2.0798319327731094</v>
      </c>
      <c r="I216" s="21">
        <f t="shared" si="36"/>
        <v>14.558823529411766</v>
      </c>
      <c r="J216" s="21">
        <f t="shared" si="38"/>
        <v>37.794117647058826</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1703</v>
      </c>
      <c r="X216" s="24">
        <f t="shared" si="41"/>
        <v>1705</v>
      </c>
      <c r="Y216" s="203">
        <f t="shared" si="40"/>
        <v>1705</v>
      </c>
    </row>
    <row r="217" spans="1:25" ht="14.25" x14ac:dyDescent="0.2">
      <c r="A217" s="20">
        <v>44100.333333333336</v>
      </c>
      <c r="B217" s="23">
        <v>6</v>
      </c>
      <c r="C217" s="14">
        <f t="shared" si="33"/>
        <v>2592</v>
      </c>
      <c r="D217" s="21"/>
      <c r="E217" s="21"/>
      <c r="F217" s="21">
        <f t="shared" si="35"/>
        <v>9.8571428571428577</v>
      </c>
      <c r="G217" s="21">
        <f t="shared" si="32"/>
        <v>0.88235294117647056</v>
      </c>
      <c r="H217" s="21">
        <f t="shared" si="37"/>
        <v>1.9537815126050422</v>
      </c>
      <c r="I217" s="21">
        <f t="shared" si="36"/>
        <v>13.676470588235295</v>
      </c>
      <c r="J217" s="21">
        <f t="shared" si="38"/>
        <v>35.294117647058826</v>
      </c>
      <c r="K217" s="22"/>
      <c r="L217" s="22"/>
      <c r="M217" s="22"/>
      <c r="N217" s="22"/>
      <c r="O217" s="125"/>
      <c r="P217" s="125"/>
      <c r="Q217" s="125"/>
      <c r="R217" s="22"/>
      <c r="S217" s="22"/>
      <c r="T217" s="23">
        <v>0</v>
      </c>
      <c r="U217" s="13">
        <f t="shared" si="34"/>
        <v>54</v>
      </c>
      <c r="V217" s="25">
        <v>14</v>
      </c>
      <c r="W217" s="24">
        <f t="shared" si="39"/>
        <v>1726</v>
      </c>
      <c r="X217" s="24">
        <f t="shared" si="41"/>
        <v>1725</v>
      </c>
      <c r="Y217" s="203">
        <f t="shared" si="40"/>
        <v>1725</v>
      </c>
    </row>
    <row r="218" spans="1:25" ht="14.25" x14ac:dyDescent="0.2">
      <c r="A218" s="20">
        <v>44101.333333333336</v>
      </c>
      <c r="B218" s="23">
        <v>5</v>
      </c>
      <c r="C218" s="14">
        <f t="shared" si="33"/>
        <v>2597</v>
      </c>
      <c r="D218" s="21"/>
      <c r="E218" s="21"/>
      <c r="F218" s="21">
        <f t="shared" si="35"/>
        <v>10.285714285714286</v>
      </c>
      <c r="G218" s="21">
        <f t="shared" si="32"/>
        <v>0.73529411764705888</v>
      </c>
      <c r="H218" s="21">
        <f t="shared" si="37"/>
        <v>1.7647058823529409</v>
      </c>
      <c r="I218" s="21">
        <f t="shared" si="36"/>
        <v>12.352941176470587</v>
      </c>
      <c r="J218" s="21">
        <f t="shared" si="38"/>
        <v>34.117647058823529</v>
      </c>
      <c r="K218" s="22"/>
      <c r="L218" s="22"/>
      <c r="M218" s="22"/>
      <c r="N218" s="22"/>
      <c r="O218" s="125"/>
      <c r="P218" s="125"/>
      <c r="Q218" s="125"/>
      <c r="R218" s="22"/>
      <c r="S218" s="22"/>
      <c r="T218" s="23">
        <v>0</v>
      </c>
      <c r="U218" s="13">
        <f t="shared" si="34"/>
        <v>54</v>
      </c>
      <c r="V218" s="25">
        <v>14</v>
      </c>
      <c r="W218" s="24">
        <f t="shared" si="39"/>
        <v>1739</v>
      </c>
      <c r="X218" s="24">
        <f t="shared" si="41"/>
        <v>1740</v>
      </c>
      <c r="Y218" s="203">
        <f t="shared" si="40"/>
        <v>1740</v>
      </c>
    </row>
    <row r="219" spans="1:25" ht="14.25" x14ac:dyDescent="0.2">
      <c r="A219" s="20">
        <v>44102.333333333336</v>
      </c>
      <c r="B219" s="23">
        <v>6</v>
      </c>
      <c r="C219" s="14">
        <f t="shared" si="33"/>
        <v>2603</v>
      </c>
      <c r="D219" s="21"/>
      <c r="E219" s="21"/>
      <c r="F219" s="21">
        <f t="shared" si="35"/>
        <v>11.142857142857142</v>
      </c>
      <c r="G219" s="21">
        <f t="shared" si="32"/>
        <v>0.88235294117647056</v>
      </c>
      <c r="H219" s="21">
        <f t="shared" si="37"/>
        <v>1.680672268907563</v>
      </c>
      <c r="I219" s="21">
        <f t="shared" si="36"/>
        <v>11.764705882352942</v>
      </c>
      <c r="J219" s="21">
        <f t="shared" si="38"/>
        <v>33.970588235294116</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1745</v>
      </c>
      <c r="X219" s="24">
        <f t="shared" si="41"/>
        <v>1745</v>
      </c>
      <c r="Y219" s="203">
        <f t="shared" si="40"/>
        <v>1745</v>
      </c>
    </row>
    <row r="220" spans="1:25" ht="14.25" x14ac:dyDescent="0.2">
      <c r="A220" s="20">
        <v>44103.333333333336</v>
      </c>
      <c r="B220" s="30">
        <v>10</v>
      </c>
      <c r="C220" s="14">
        <f t="shared" si="33"/>
        <v>2613</v>
      </c>
      <c r="D220" s="21"/>
      <c r="E220" s="21"/>
      <c r="F220" s="21">
        <f t="shared" si="35"/>
        <v>11</v>
      </c>
      <c r="G220" s="21">
        <f t="shared" si="32"/>
        <v>1.4705882352941178</v>
      </c>
      <c r="H220" s="21">
        <f t="shared" si="37"/>
        <v>1.4495798319327731</v>
      </c>
      <c r="I220" s="21">
        <f t="shared" si="36"/>
        <v>10.147058823529411</v>
      </c>
      <c r="J220" s="21">
        <f t="shared" si="38"/>
        <v>31.323529411764703</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1777</v>
      </c>
      <c r="X220" s="24">
        <f t="shared" si="41"/>
        <v>1775</v>
      </c>
      <c r="Y220" s="203">
        <f t="shared" si="40"/>
        <v>1775</v>
      </c>
    </row>
    <row r="221" spans="1:25" ht="14.25" x14ac:dyDescent="0.2">
      <c r="A221" s="20">
        <v>44104.333333333336</v>
      </c>
      <c r="B221" s="23">
        <v>18</v>
      </c>
      <c r="C221" s="14">
        <f t="shared" si="33"/>
        <v>2631</v>
      </c>
      <c r="D221" s="21"/>
      <c r="E221" s="21"/>
      <c r="F221" s="21">
        <f t="shared" si="35"/>
        <v>13.571428571428571</v>
      </c>
      <c r="G221" s="21">
        <f t="shared" si="32"/>
        <v>2.6470588235294117</v>
      </c>
      <c r="H221" s="21">
        <f t="shared" si="37"/>
        <v>1.5126050420168067</v>
      </c>
      <c r="I221" s="21">
        <f>G215+G216+G217+G218+G219+G220+G221</f>
        <v>10.588235294117647</v>
      </c>
      <c r="J221" s="21">
        <f t="shared" si="38"/>
        <v>28.529411764705884</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1816</v>
      </c>
      <c r="X221" s="24">
        <f t="shared" si="41"/>
        <v>1815</v>
      </c>
      <c r="Y221" s="203">
        <f t="shared" si="40"/>
        <v>1815</v>
      </c>
    </row>
    <row r="222" spans="1:25" ht="14.25" x14ac:dyDescent="0.2">
      <c r="A222" s="20">
        <v>44105.333333333336</v>
      </c>
      <c r="B222" s="23">
        <v>16</v>
      </c>
      <c r="C222" s="14">
        <f t="shared" si="33"/>
        <v>2647</v>
      </c>
      <c r="D222" s="21"/>
      <c r="E222" s="21"/>
      <c r="F222" s="21">
        <f t="shared" si="35"/>
        <v>14.285714285714286</v>
      </c>
      <c r="G222" s="21">
        <f t="shared" si="32"/>
        <v>2.3529411764705883</v>
      </c>
      <c r="H222" s="21">
        <f t="shared" si="37"/>
        <v>1.6386554621848739</v>
      </c>
      <c r="I222" s="21">
        <f t="shared" si="36"/>
        <v>11.470588235294118</v>
      </c>
      <c r="J222" s="21">
        <f t="shared" si="38"/>
        <v>27.647058823529413</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1835</v>
      </c>
      <c r="X222" s="24">
        <f t="shared" si="41"/>
        <v>1835</v>
      </c>
      <c r="Y222" s="203">
        <f t="shared" si="40"/>
        <v>1835</v>
      </c>
    </row>
    <row r="223" spans="1:25" ht="14.25" x14ac:dyDescent="0.2">
      <c r="A223" s="20">
        <v>44106.333333333336</v>
      </c>
      <c r="B223" s="23">
        <v>16</v>
      </c>
      <c r="C223" s="14">
        <f t="shared" si="33"/>
        <v>2663</v>
      </c>
      <c r="D223" s="21"/>
      <c r="E223" s="21"/>
      <c r="F223" s="21">
        <f t="shared" si="35"/>
        <v>15.714285714285714</v>
      </c>
      <c r="G223" s="21">
        <f t="shared" si="32"/>
        <v>2.3529411764705883</v>
      </c>
      <c r="H223" s="21">
        <f t="shared" si="37"/>
        <v>1.6176470588235294</v>
      </c>
      <c r="I223" s="21">
        <f t="shared" si="36"/>
        <v>11.323529411764707</v>
      </c>
      <c r="J223" s="21">
        <f t="shared" si="38"/>
        <v>25.882352941176471</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1863</v>
      </c>
      <c r="X223" s="24">
        <f t="shared" si="41"/>
        <v>1865</v>
      </c>
      <c r="Y223" s="203">
        <f t="shared" si="40"/>
        <v>1865</v>
      </c>
    </row>
    <row r="224" spans="1:25" ht="14.25" x14ac:dyDescent="0.2">
      <c r="A224" s="20">
        <v>44107.333333333336</v>
      </c>
      <c r="B224" s="23">
        <v>24</v>
      </c>
      <c r="C224" s="14">
        <f t="shared" si="33"/>
        <v>2687</v>
      </c>
      <c r="D224" s="21"/>
      <c r="E224" s="21"/>
      <c r="F224" s="21">
        <f t="shared" si="35"/>
        <v>20.428571428571427</v>
      </c>
      <c r="G224" s="21">
        <f t="shared" si="32"/>
        <v>3.5294117647058822</v>
      </c>
      <c r="H224" s="21">
        <f t="shared" si="37"/>
        <v>1.9957983193277311</v>
      </c>
      <c r="I224" s="21">
        <f t="shared" si="36"/>
        <v>13.970588235294118</v>
      </c>
      <c r="J224" s="21">
        <f t="shared" si="38"/>
        <v>27.647058823529413</v>
      </c>
      <c r="K224" s="22"/>
      <c r="L224" s="22"/>
      <c r="M224" s="22"/>
      <c r="N224" s="22"/>
      <c r="O224" s="125"/>
      <c r="P224" s="125"/>
      <c r="Q224" s="125"/>
      <c r="R224" s="22"/>
      <c r="S224" s="22"/>
      <c r="T224" s="23">
        <v>0</v>
      </c>
      <c r="U224" s="13">
        <f t="shared" si="34"/>
        <v>55</v>
      </c>
      <c r="V224" s="25">
        <v>12</v>
      </c>
      <c r="W224" s="24">
        <f t="shared" si="39"/>
        <v>1875</v>
      </c>
      <c r="X224" s="24">
        <f t="shared" si="41"/>
        <v>1875</v>
      </c>
      <c r="Y224" s="203">
        <f t="shared" si="40"/>
        <v>1875</v>
      </c>
    </row>
    <row r="225" spans="1:25" ht="14.25" x14ac:dyDescent="0.2">
      <c r="A225" s="20">
        <v>44108.333333333336</v>
      </c>
      <c r="B225" s="23">
        <v>10</v>
      </c>
      <c r="C225" s="14">
        <f t="shared" si="33"/>
        <v>2697</v>
      </c>
      <c r="D225" s="21"/>
      <c r="E225" s="21"/>
      <c r="F225" s="21">
        <f t="shared" si="35"/>
        <v>25.714285714285715</v>
      </c>
      <c r="G225" s="21">
        <f t="shared" si="32"/>
        <v>1.4705882352941178</v>
      </c>
      <c r="H225" s="21">
        <f t="shared" si="37"/>
        <v>2.1008403361344539</v>
      </c>
      <c r="I225" s="21">
        <f t="shared" si="36"/>
        <v>14.705882352941178</v>
      </c>
      <c r="J225" s="21">
        <f t="shared" si="38"/>
        <v>27.058823529411761</v>
      </c>
      <c r="K225" s="22"/>
      <c r="L225" s="22"/>
      <c r="M225" s="22"/>
      <c r="N225" s="22"/>
      <c r="O225" s="125"/>
      <c r="P225" s="125"/>
      <c r="Q225" s="125"/>
      <c r="R225" s="22"/>
      <c r="S225" s="22"/>
      <c r="T225" s="23">
        <v>0</v>
      </c>
      <c r="U225" s="13">
        <f t="shared" si="34"/>
        <v>55</v>
      </c>
      <c r="V225" s="25">
        <v>12</v>
      </c>
      <c r="W225" s="24">
        <f t="shared" si="39"/>
        <v>1889</v>
      </c>
      <c r="X225" s="24">
        <f t="shared" si="41"/>
        <v>1890</v>
      </c>
      <c r="Y225" s="203">
        <f t="shared" si="40"/>
        <v>1890</v>
      </c>
    </row>
    <row r="226" spans="1:25" ht="14.25" x14ac:dyDescent="0.2">
      <c r="A226" s="20">
        <v>44109.333333333336</v>
      </c>
      <c r="B226" s="23">
        <v>16</v>
      </c>
      <c r="C226" s="14">
        <f t="shared" si="33"/>
        <v>2713</v>
      </c>
      <c r="D226" s="21"/>
      <c r="E226" s="21"/>
      <c r="F226" s="21">
        <f t="shared" si="35"/>
        <v>31.714285714285715</v>
      </c>
      <c r="G226" s="21">
        <f t="shared" si="32"/>
        <v>2.3529411764705883</v>
      </c>
      <c r="H226" s="21">
        <f t="shared" si="37"/>
        <v>2.3109243697478989</v>
      </c>
      <c r="I226" s="21">
        <f t="shared" si="36"/>
        <v>16.176470588235293</v>
      </c>
      <c r="J226" s="21">
        <f t="shared" si="38"/>
        <v>27.941176470588232</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1901</v>
      </c>
      <c r="X226" s="24">
        <f t="shared" si="41"/>
        <v>1900</v>
      </c>
      <c r="Y226" s="203">
        <f t="shared" si="40"/>
        <v>1900</v>
      </c>
    </row>
    <row r="227" spans="1:25" ht="14.25" x14ac:dyDescent="0.2">
      <c r="A227" s="20">
        <v>44110.333333333336</v>
      </c>
      <c r="B227" s="30">
        <v>43</v>
      </c>
      <c r="C227" s="14">
        <f t="shared" si="33"/>
        <v>2756</v>
      </c>
      <c r="D227" s="21"/>
      <c r="E227" s="21"/>
      <c r="F227" s="21">
        <f t="shared" si="35"/>
        <v>38.714285714285715</v>
      </c>
      <c r="G227" s="21">
        <f t="shared" si="32"/>
        <v>6.3235294117647056</v>
      </c>
      <c r="H227" s="21">
        <f t="shared" si="37"/>
        <v>3.0042016806722693</v>
      </c>
      <c r="I227" s="21">
        <f t="shared" si="36"/>
        <v>21.029411764705884</v>
      </c>
      <c r="J227" s="21">
        <f t="shared" si="38"/>
        <v>31.176470588235293</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1924</v>
      </c>
      <c r="X227" s="24">
        <f t="shared" si="41"/>
        <v>1925</v>
      </c>
      <c r="Y227" s="203">
        <f t="shared" si="40"/>
        <v>1925</v>
      </c>
    </row>
    <row r="228" spans="1:25" ht="14.25" x14ac:dyDescent="0.2">
      <c r="A228" s="20">
        <v>44111.333333333336</v>
      </c>
      <c r="B228" s="23">
        <v>55</v>
      </c>
      <c r="C228" s="14">
        <f t="shared" si="33"/>
        <v>2811</v>
      </c>
      <c r="D228" s="21"/>
      <c r="E228" s="21"/>
      <c r="F228" s="21">
        <f t="shared" si="35"/>
        <v>44.285714285714285</v>
      </c>
      <c r="G228" s="21">
        <f t="shared" si="32"/>
        <v>8.0882352941176467</v>
      </c>
      <c r="H228" s="21">
        <f t="shared" si="37"/>
        <v>3.7815126050420167</v>
      </c>
      <c r="I228" s="21">
        <f t="shared" si="36"/>
        <v>26.470588235294116</v>
      </c>
      <c r="J228" s="21">
        <f t="shared" si="38"/>
        <v>37.058823529411768</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1938</v>
      </c>
      <c r="X228" s="24">
        <f t="shared" si="41"/>
        <v>1940</v>
      </c>
      <c r="Y228" s="203">
        <f t="shared" si="40"/>
        <v>1940</v>
      </c>
    </row>
    <row r="229" spans="1:25" ht="14.25" x14ac:dyDescent="0.2">
      <c r="A229" s="20">
        <v>44112.333333333336</v>
      </c>
      <c r="B229" s="23">
        <v>58</v>
      </c>
      <c r="C229" s="14">
        <f t="shared" si="33"/>
        <v>2869</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1949</v>
      </c>
      <c r="X229" s="24">
        <f t="shared" si="41"/>
        <v>1950</v>
      </c>
      <c r="Y229" s="203">
        <f t="shared" si="40"/>
        <v>1950</v>
      </c>
    </row>
    <row r="230" spans="1:25" ht="14.25" x14ac:dyDescent="0.2">
      <c r="A230" s="20">
        <v>44113.333333333336</v>
      </c>
      <c r="B230" s="30">
        <v>65</v>
      </c>
      <c r="C230" s="14">
        <f t="shared" si="33"/>
        <v>2934</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1962</v>
      </c>
      <c r="X230" s="24">
        <f t="shared" si="41"/>
        <v>1960</v>
      </c>
      <c r="Y230" s="203">
        <f t="shared" si="40"/>
        <v>1960</v>
      </c>
    </row>
    <row r="231" spans="1:25" ht="14.25" x14ac:dyDescent="0.2">
      <c r="A231" s="20">
        <v>44114.333333333336</v>
      </c>
      <c r="B231" s="23">
        <v>63</v>
      </c>
      <c r="C231" s="14">
        <f t="shared" si="33"/>
        <v>2997</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1968</v>
      </c>
      <c r="X231" s="24">
        <f t="shared" si="41"/>
        <v>1970</v>
      </c>
      <c r="Y231" s="203">
        <f t="shared" si="40"/>
        <v>1970</v>
      </c>
    </row>
    <row r="232" spans="1:25" ht="14.25" x14ac:dyDescent="0.2">
      <c r="A232" s="20">
        <v>44115.333333333336</v>
      </c>
      <c r="B232" s="23">
        <v>24</v>
      </c>
      <c r="C232" s="14">
        <f t="shared" si="33"/>
        <v>3021</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1973</v>
      </c>
      <c r="X232" s="24">
        <f t="shared" si="41"/>
        <v>1975</v>
      </c>
      <c r="Y232" s="203">
        <f t="shared" si="40"/>
        <v>1975</v>
      </c>
    </row>
    <row r="233" spans="1:25" ht="14.25" x14ac:dyDescent="0.2">
      <c r="A233" s="20">
        <v>44116.333333333336</v>
      </c>
      <c r="B233" s="30">
        <v>45</v>
      </c>
      <c r="C233" s="14">
        <f t="shared" si="33"/>
        <v>3066</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1973</v>
      </c>
      <c r="X233" s="24">
        <f t="shared" si="41"/>
        <v>1975</v>
      </c>
      <c r="Y233" s="203">
        <f t="shared" si="40"/>
        <v>1975</v>
      </c>
    </row>
    <row r="234" spans="1:25" ht="14.25" x14ac:dyDescent="0.2">
      <c r="A234" s="20">
        <v>44117.333333333336</v>
      </c>
      <c r="B234" s="30">
        <v>130</v>
      </c>
      <c r="C234" s="14">
        <f t="shared" si="33"/>
        <v>3196</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1981</v>
      </c>
      <c r="X234" s="24">
        <f t="shared" si="41"/>
        <v>1980</v>
      </c>
      <c r="Y234" s="204">
        <f t="shared" si="40"/>
        <v>1980</v>
      </c>
    </row>
    <row r="235" spans="1:25" ht="14.25" x14ac:dyDescent="0.2">
      <c r="A235" s="20">
        <v>44118.333333333336</v>
      </c>
      <c r="B235" s="23">
        <v>142</v>
      </c>
      <c r="C235" s="14">
        <f t="shared" si="33"/>
        <v>3338</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1994</v>
      </c>
      <c r="X235" s="24">
        <f t="shared" si="41"/>
        <v>1995</v>
      </c>
      <c r="Y235" s="204">
        <f t="shared" si="40"/>
        <v>1995</v>
      </c>
    </row>
    <row r="236" spans="1:25" ht="14.25" x14ac:dyDescent="0.2">
      <c r="A236" s="20">
        <v>44119.333333333336</v>
      </c>
      <c r="B236" s="30">
        <v>147</v>
      </c>
      <c r="C236" s="14">
        <f t="shared" si="33"/>
        <v>3485</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2009</v>
      </c>
      <c r="X236" s="24">
        <f t="shared" si="41"/>
        <v>2010</v>
      </c>
      <c r="Y236" s="204">
        <f t="shared" si="40"/>
        <v>2010</v>
      </c>
    </row>
    <row r="237" spans="1:25" ht="14.25" x14ac:dyDescent="0.2">
      <c r="A237" s="20">
        <v>44120.333333333336</v>
      </c>
      <c r="B237" s="30">
        <v>156</v>
      </c>
      <c r="C237" s="14">
        <f t="shared" si="33"/>
        <v>3641</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2025</v>
      </c>
      <c r="X237" s="24">
        <f t="shared" si="41"/>
        <v>2025</v>
      </c>
      <c r="Y237" s="204">
        <f t="shared" si="40"/>
        <v>2025</v>
      </c>
    </row>
    <row r="238" spans="1:25" ht="14.25" x14ac:dyDescent="0.2">
      <c r="A238" s="20">
        <v>44121.333333333336</v>
      </c>
      <c r="B238" s="30">
        <v>123</v>
      </c>
      <c r="C238" s="14">
        <f t="shared" si="33"/>
        <v>3764</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2049</v>
      </c>
      <c r="X238" s="24">
        <f t="shared" si="41"/>
        <v>2050</v>
      </c>
      <c r="Y238" s="204">
        <f t="shared" si="40"/>
        <v>2050</v>
      </c>
    </row>
    <row r="239" spans="1:25" ht="14.25" x14ac:dyDescent="0.2">
      <c r="A239" s="20">
        <v>44122.333333333336</v>
      </c>
      <c r="B239" s="30">
        <v>89</v>
      </c>
      <c r="C239" s="14">
        <f t="shared" si="33"/>
        <v>3853</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2059</v>
      </c>
      <c r="X239" s="24">
        <f t="shared" si="41"/>
        <v>2060</v>
      </c>
      <c r="Y239" s="204">
        <f t="shared" si="40"/>
        <v>2060</v>
      </c>
    </row>
    <row r="240" spans="1:25" ht="14.25" x14ac:dyDescent="0.2">
      <c r="A240" s="20">
        <v>44123.333333333336</v>
      </c>
      <c r="B240" s="30">
        <v>87</v>
      </c>
      <c r="C240" s="14">
        <f t="shared" si="33"/>
        <v>3940</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2064</v>
      </c>
      <c r="X240" s="24">
        <f t="shared" si="41"/>
        <v>2065</v>
      </c>
      <c r="Y240" s="204">
        <f t="shared" si="40"/>
        <v>2065</v>
      </c>
    </row>
    <row r="241" spans="1:25" ht="14.25" x14ac:dyDescent="0.2">
      <c r="A241" s="20">
        <v>44124.333333333336</v>
      </c>
      <c r="B241" s="30">
        <v>258</v>
      </c>
      <c r="C241" s="14">
        <f t="shared" si="33"/>
        <v>4198</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2098</v>
      </c>
      <c r="X241" s="24">
        <f t="shared" si="41"/>
        <v>2100</v>
      </c>
      <c r="Y241" s="204">
        <f t="shared" si="40"/>
        <v>2100</v>
      </c>
    </row>
    <row r="242" spans="1:25" ht="14.25" x14ac:dyDescent="0.2">
      <c r="A242" s="20">
        <v>44125.333333333336</v>
      </c>
      <c r="B242" s="30">
        <v>273</v>
      </c>
      <c r="C242" s="14">
        <f t="shared" si="33"/>
        <v>4471</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2162</v>
      </c>
      <c r="X242" s="24">
        <f t="shared" si="41"/>
        <v>2160</v>
      </c>
      <c r="Y242" s="204">
        <f t="shared" si="40"/>
        <v>2160</v>
      </c>
    </row>
    <row r="243" spans="1:25" ht="14.25" x14ac:dyDescent="0.2">
      <c r="A243" s="20">
        <v>44126.333333333336</v>
      </c>
      <c r="B243" s="30">
        <v>269</v>
      </c>
      <c r="C243" s="14">
        <f t="shared" si="33"/>
        <v>4740</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2217</v>
      </c>
      <c r="X243" s="24">
        <f t="shared" si="41"/>
        <v>2215</v>
      </c>
      <c r="Y243" s="204">
        <f t="shared" si="40"/>
        <v>2215</v>
      </c>
    </row>
    <row r="244" spans="1:25" ht="14.25" x14ac:dyDescent="0.2">
      <c r="A244" s="20">
        <v>44127.333333333336</v>
      </c>
      <c r="B244" s="23">
        <v>264</v>
      </c>
      <c r="C244" s="14">
        <f t="shared" si="33"/>
        <v>5004</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2272</v>
      </c>
      <c r="X244" s="24">
        <f t="shared" si="41"/>
        <v>2270</v>
      </c>
      <c r="Y244" s="204">
        <f t="shared" si="40"/>
        <v>2270</v>
      </c>
    </row>
    <row r="245" spans="1:25" ht="14.25" x14ac:dyDescent="0.2">
      <c r="A245" s="20">
        <v>44128.333333333336</v>
      </c>
      <c r="B245" s="30">
        <v>324</v>
      </c>
      <c r="C245" s="14">
        <f t="shared" si="33"/>
        <v>5328</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2335</v>
      </c>
      <c r="X245" s="24">
        <f t="shared" si="41"/>
        <v>2335</v>
      </c>
      <c r="Y245" s="204">
        <f t="shared" si="40"/>
        <v>2335</v>
      </c>
    </row>
    <row r="246" spans="1:25" ht="14.25" x14ac:dyDescent="0.2">
      <c r="A246" s="20">
        <v>44129.333333333336</v>
      </c>
      <c r="B246" s="30">
        <v>157</v>
      </c>
      <c r="C246" s="14">
        <f t="shared" si="33"/>
        <v>5485</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2359</v>
      </c>
      <c r="X246" s="24">
        <f t="shared" si="41"/>
        <v>2360</v>
      </c>
      <c r="Y246" s="204">
        <f t="shared" si="40"/>
        <v>2360</v>
      </c>
    </row>
    <row r="247" spans="1:25" ht="14.25" x14ac:dyDescent="0.2">
      <c r="A247" s="20">
        <v>44130.333333333336</v>
      </c>
      <c r="B247" s="30">
        <v>280</v>
      </c>
      <c r="C247" s="14">
        <f t="shared" si="33"/>
        <v>5765</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2383</v>
      </c>
      <c r="X247" s="24">
        <f t="shared" si="41"/>
        <v>2385</v>
      </c>
      <c r="Y247" s="204">
        <f t="shared" si="40"/>
        <v>2385</v>
      </c>
    </row>
    <row r="248" spans="1:25" ht="14.25" x14ac:dyDescent="0.2">
      <c r="A248" s="20">
        <v>44131.333333333336</v>
      </c>
      <c r="B248" s="30">
        <v>441</v>
      </c>
      <c r="C248" s="14">
        <f t="shared" si="33"/>
        <v>6206</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2502</v>
      </c>
      <c r="X248" s="24">
        <f t="shared" si="41"/>
        <v>2500</v>
      </c>
      <c r="Y248" s="204">
        <f t="shared" si="40"/>
        <v>2500</v>
      </c>
    </row>
    <row r="249" spans="1:25" ht="14.25" x14ac:dyDescent="0.2">
      <c r="A249" s="20">
        <v>44132.333333333336</v>
      </c>
      <c r="B249" s="30">
        <v>460</v>
      </c>
      <c r="C249" s="14">
        <f t="shared" si="33"/>
        <v>6666</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2646</v>
      </c>
      <c r="X249" s="24">
        <f t="shared" si="41"/>
        <v>2645</v>
      </c>
      <c r="Y249" s="204">
        <f t="shared" si="40"/>
        <v>2645</v>
      </c>
    </row>
    <row r="250" spans="1:25" ht="14.25" x14ac:dyDescent="0.2">
      <c r="A250" s="20">
        <v>44133.333333333336</v>
      </c>
      <c r="B250" s="23">
        <v>388</v>
      </c>
      <c r="C250" s="14">
        <f t="shared" si="33"/>
        <v>7054</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2786</v>
      </c>
      <c r="X250" s="24">
        <f t="shared" si="41"/>
        <v>2785</v>
      </c>
      <c r="Y250" s="204">
        <f t="shared" si="40"/>
        <v>2785</v>
      </c>
    </row>
    <row r="251" spans="1:25" ht="14.25" x14ac:dyDescent="0.2">
      <c r="A251" s="20">
        <v>44134.333333333336</v>
      </c>
      <c r="B251" s="30">
        <v>389</v>
      </c>
      <c r="C251" s="14">
        <f t="shared" si="33"/>
        <v>7443</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2946</v>
      </c>
      <c r="X251" s="24">
        <f t="shared" si="41"/>
        <v>2945</v>
      </c>
      <c r="Y251" s="204">
        <f t="shared" si="40"/>
        <v>2945</v>
      </c>
    </row>
    <row r="252" spans="1:25" ht="14.25" x14ac:dyDescent="0.2">
      <c r="A252" s="20">
        <v>44135.333333333336</v>
      </c>
      <c r="B252" s="23">
        <v>367</v>
      </c>
      <c r="C252" s="14">
        <f t="shared" si="33"/>
        <v>7810</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3069</v>
      </c>
      <c r="X252" s="24">
        <f t="shared" si="41"/>
        <v>3070</v>
      </c>
      <c r="Y252" s="204">
        <f t="shared" si="40"/>
        <v>3070</v>
      </c>
    </row>
    <row r="253" spans="1:25" ht="14.25" x14ac:dyDescent="0.2">
      <c r="A253" s="20">
        <v>44136.333333333336</v>
      </c>
      <c r="B253" s="30">
        <v>285</v>
      </c>
      <c r="C253" s="14">
        <f t="shared" si="33"/>
        <v>8095</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3158</v>
      </c>
      <c r="X253" s="24">
        <f t="shared" si="41"/>
        <v>3160</v>
      </c>
      <c r="Y253" s="204">
        <f t="shared" si="40"/>
        <v>3160</v>
      </c>
    </row>
    <row r="254" spans="1:25" ht="14.25" x14ac:dyDescent="0.2">
      <c r="A254" s="20">
        <v>44137.333333333336</v>
      </c>
      <c r="B254" s="23">
        <v>250</v>
      </c>
      <c r="C254" s="14">
        <f t="shared" si="33"/>
        <v>8345</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3210</v>
      </c>
      <c r="X254" s="24">
        <f t="shared" si="41"/>
        <v>3210</v>
      </c>
      <c r="Y254" s="204">
        <f t="shared" si="40"/>
        <v>3210</v>
      </c>
    </row>
    <row r="255" spans="1:25" ht="14.25" x14ac:dyDescent="0.2">
      <c r="A255" s="20">
        <v>44138.333333333336</v>
      </c>
      <c r="B255" s="30">
        <v>466</v>
      </c>
      <c r="C255" s="14">
        <f t="shared" si="33"/>
        <v>8811</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3453</v>
      </c>
      <c r="X255" s="24">
        <f t="shared" si="41"/>
        <v>3455</v>
      </c>
      <c r="Y255" s="204">
        <f t="shared" si="40"/>
        <v>3455</v>
      </c>
    </row>
    <row r="256" spans="1:25" ht="14.25" x14ac:dyDescent="0.2">
      <c r="A256" s="20">
        <v>44139.333333333336</v>
      </c>
      <c r="B256" s="30">
        <v>496</v>
      </c>
      <c r="C256" s="14">
        <f t="shared" si="33"/>
        <v>9307</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3726</v>
      </c>
      <c r="X256" s="24">
        <f t="shared" si="41"/>
        <v>3725</v>
      </c>
      <c r="Y256" s="204">
        <f t="shared" si="40"/>
        <v>3725</v>
      </c>
    </row>
    <row r="257" spans="1:25" ht="14.25" x14ac:dyDescent="0.2">
      <c r="A257" s="20">
        <v>44140.333333333336</v>
      </c>
      <c r="B257" s="23">
        <v>457</v>
      </c>
      <c r="C257" s="14">
        <f t="shared" si="33"/>
        <v>9764</v>
      </c>
      <c r="D257" s="21"/>
      <c r="E257" s="21"/>
      <c r="F257" s="21">
        <f t="shared" si="35"/>
        <v>365.85714285714283</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3996</v>
      </c>
      <c r="X257" s="24">
        <f t="shared" si="41"/>
        <v>3995</v>
      </c>
      <c r="Y257" s="204">
        <f t="shared" si="40"/>
        <v>3995</v>
      </c>
    </row>
    <row r="258" spans="1:25" ht="14.25" x14ac:dyDescent="0.2">
      <c r="A258" s="20">
        <v>44141.333333333336</v>
      </c>
      <c r="B258" s="23">
        <v>398</v>
      </c>
      <c r="C258" s="14">
        <f t="shared" si="33"/>
        <v>10162</v>
      </c>
      <c r="D258" s="21"/>
      <c r="E258" s="21"/>
      <c r="F258" s="21">
        <f t="shared" si="35"/>
        <v>357.57142857142856</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4261</v>
      </c>
      <c r="X258" s="24">
        <f t="shared" si="41"/>
        <v>4260</v>
      </c>
      <c r="Y258" s="204">
        <f t="shared" si="40"/>
        <v>4260</v>
      </c>
    </row>
    <row r="259" spans="1:25" ht="14.25" x14ac:dyDescent="0.2">
      <c r="A259" s="20">
        <v>44142.333333333336</v>
      </c>
      <c r="B259" s="30">
        <v>363</v>
      </c>
      <c r="C259" s="14">
        <f t="shared" si="33"/>
        <v>10525</v>
      </c>
      <c r="D259" s="21"/>
      <c r="E259" s="21"/>
      <c r="F259" s="21">
        <f t="shared" si="35"/>
        <v>355.85714285714283</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4585</v>
      </c>
      <c r="X259" s="24">
        <f t="shared" si="41"/>
        <v>4585</v>
      </c>
      <c r="Y259" s="204">
        <f t="shared" si="40"/>
        <v>4585</v>
      </c>
    </row>
    <row r="260" spans="1:25" ht="14.25" x14ac:dyDescent="0.2">
      <c r="A260" s="20">
        <v>44143.333333333336</v>
      </c>
      <c r="B260" s="30">
        <v>131</v>
      </c>
      <c r="C260" s="14">
        <f t="shared" si="33"/>
        <v>10656</v>
      </c>
      <c r="D260" s="21"/>
      <c r="E260" s="21"/>
      <c r="F260" s="21">
        <f t="shared" si="35"/>
        <v>331.42857142857144</v>
      </c>
      <c r="G260" s="21">
        <f t="shared" ref="G260:G323" si="47">B260/6.8</f>
        <v>19.264705882352942</v>
      </c>
      <c r="H260" s="21">
        <f t="shared" si="37"/>
        <v>53.80252100840336</v>
      </c>
      <c r="I260" s="21">
        <f t="shared" si="45"/>
        <v>376.61764705882354</v>
      </c>
      <c r="J260" s="21">
        <f t="shared" si="38"/>
        <v>760.44117647058818</v>
      </c>
      <c r="K260" s="22"/>
      <c r="L260" s="22"/>
      <c r="M260" s="22"/>
      <c r="N260" s="22"/>
      <c r="O260" s="125"/>
      <c r="P260" s="125"/>
      <c r="Q260" s="125"/>
      <c r="R260" s="22"/>
      <c r="S260" s="22"/>
      <c r="T260" s="30">
        <v>2</v>
      </c>
      <c r="U260" s="13">
        <f t="shared" si="34"/>
        <v>102</v>
      </c>
      <c r="V260" s="23">
        <v>131</v>
      </c>
      <c r="W260" s="24">
        <f t="shared" si="39"/>
        <v>4742</v>
      </c>
      <c r="X260" s="24">
        <f t="shared" si="41"/>
        <v>4740</v>
      </c>
      <c r="Y260" s="204">
        <f t="shared" si="40"/>
        <v>4740</v>
      </c>
    </row>
    <row r="261" spans="1:25" ht="14.25" x14ac:dyDescent="0.2">
      <c r="A261" s="20">
        <v>44144.333333333336</v>
      </c>
      <c r="B261" s="30">
        <v>192</v>
      </c>
      <c r="C261" s="14">
        <f t="shared" ref="C261:E324" si="48">SUM(C260,B261)</f>
        <v>10848</v>
      </c>
      <c r="D261" s="21"/>
      <c r="E261" s="21"/>
      <c r="F261" s="21">
        <f t="shared" si="35"/>
        <v>313.28571428571428</v>
      </c>
      <c r="G261" s="21">
        <f t="shared" si="47"/>
        <v>28.235294117647058</v>
      </c>
      <c r="H261" s="21">
        <f t="shared" si="37"/>
        <v>52.584033613445385</v>
      </c>
      <c r="I261" s="21">
        <f t="shared" si="45"/>
        <v>368.08823529411768</v>
      </c>
      <c r="J261" s="21">
        <f t="shared" si="38"/>
        <v>747.50000000000011</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5013</v>
      </c>
      <c r="X261" s="24">
        <f t="shared" si="41"/>
        <v>5015</v>
      </c>
      <c r="Y261" s="204">
        <f t="shared" si="40"/>
        <v>5015</v>
      </c>
    </row>
    <row r="262" spans="1:25" ht="14.25" x14ac:dyDescent="0.2">
      <c r="A262" s="20">
        <v>44145.333333333336</v>
      </c>
      <c r="B262" s="30">
        <v>454</v>
      </c>
      <c r="C262" s="14">
        <f t="shared" si="48"/>
        <v>11302</v>
      </c>
      <c r="D262" s="21"/>
      <c r="E262" s="21"/>
      <c r="F262" s="21">
        <f t="shared" si="35"/>
        <v>304.42857142857144</v>
      </c>
      <c r="G262" s="21">
        <f t="shared" si="47"/>
        <v>66.764705882352942</v>
      </c>
      <c r="H262" s="21">
        <f t="shared" si="37"/>
        <v>52.331932773109244</v>
      </c>
      <c r="I262" s="21">
        <f t="shared" si="45"/>
        <v>366.3235294117647</v>
      </c>
      <c r="J262" s="21">
        <f t="shared" si="38"/>
        <v>749.41176470588232</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5447</v>
      </c>
      <c r="X262" s="24">
        <f t="shared" si="41"/>
        <v>5445</v>
      </c>
      <c r="Y262" s="204">
        <f t="shared" si="40"/>
        <v>5445</v>
      </c>
    </row>
    <row r="263" spans="1:25" ht="14.25" x14ac:dyDescent="0.2">
      <c r="A263" s="20">
        <v>44146.333333333336</v>
      </c>
      <c r="B263" s="30">
        <v>325</v>
      </c>
      <c r="C263" s="14">
        <f t="shared" si="48"/>
        <v>11627</v>
      </c>
      <c r="D263" s="21"/>
      <c r="E263" s="21"/>
      <c r="F263" s="21">
        <f t="shared" ref="F263:F326" si="49">AVERAGE(B260:B266)</f>
        <v>290.28571428571428</v>
      </c>
      <c r="G263" s="21">
        <f t="shared" si="47"/>
        <v>47.794117647058826</v>
      </c>
      <c r="H263" s="21">
        <f t="shared" si="37"/>
        <v>48.739495798319332</v>
      </c>
      <c r="I263" s="21">
        <f t="shared" si="45"/>
        <v>341.1764705882353</v>
      </c>
      <c r="J263" s="21">
        <f t="shared" si="38"/>
        <v>729.55882352941171</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5915</v>
      </c>
      <c r="X263" s="24">
        <f t="shared" si="41"/>
        <v>5915</v>
      </c>
      <c r="Y263" s="204">
        <f t="shared" si="40"/>
        <v>5915</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46.071428571428569</v>
      </c>
      <c r="I264" s="21">
        <f t="shared" si="45"/>
        <v>322.5</v>
      </c>
      <c r="J264" s="21">
        <f t="shared" si="38"/>
        <v>721.02941176470574</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6310</v>
      </c>
      <c r="X264" s="24">
        <f t="shared" si="41"/>
        <v>6310</v>
      </c>
      <c r="Y264" s="204">
        <f t="shared" si="40"/>
        <v>6310</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44.768907563025216</v>
      </c>
      <c r="I265" s="21">
        <f t="shared" si="45"/>
        <v>313.38235294117652</v>
      </c>
      <c r="J265" s="21">
        <f t="shared" si="38"/>
        <v>713.23529411764696</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6691</v>
      </c>
      <c r="X265" s="24">
        <f t="shared" si="41"/>
        <v>6690</v>
      </c>
      <c r="Y265" s="204">
        <f t="shared" si="40"/>
        <v>6690</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42.689075630252098</v>
      </c>
      <c r="I266" s="21">
        <f t="shared" si="45"/>
        <v>298.8235294117647</v>
      </c>
      <c r="J266" s="21">
        <f t="shared" si="38"/>
        <v>698.08823529411757</v>
      </c>
      <c r="K266" s="22"/>
      <c r="L266" s="22"/>
      <c r="M266" s="22"/>
      <c r="N266" s="22"/>
      <c r="O266" s="125"/>
      <c r="P266" s="125"/>
      <c r="Q266" s="125"/>
      <c r="R266" s="22"/>
      <c r="S266" s="22"/>
      <c r="T266" s="30">
        <v>3</v>
      </c>
      <c r="U266" s="13">
        <f t="shared" ref="U266:U329" si="50">SUM(U265,T266)</f>
        <v>124</v>
      </c>
      <c r="V266" s="23">
        <v>140</v>
      </c>
      <c r="W266" s="24">
        <f t="shared" si="39"/>
        <v>7058</v>
      </c>
      <c r="X266" s="24">
        <f t="shared" si="41"/>
        <v>7060</v>
      </c>
      <c r="Y266" s="204">
        <f t="shared" si="40"/>
        <v>7060</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671.32352941176464</v>
      </c>
      <c r="K267" s="22"/>
      <c r="L267" s="22"/>
      <c r="M267" s="22"/>
      <c r="N267" s="22"/>
      <c r="O267" s="125"/>
      <c r="P267" s="125"/>
      <c r="Q267" s="125"/>
      <c r="R267" s="22"/>
      <c r="S267" s="22"/>
      <c r="T267" s="23">
        <v>2</v>
      </c>
      <c r="U267" s="13">
        <f t="shared" si="50"/>
        <v>126</v>
      </c>
      <c r="V267" s="23">
        <v>140</v>
      </c>
      <c r="W267" s="24">
        <f t="shared" si="39"/>
        <v>7343</v>
      </c>
      <c r="X267" s="24">
        <f t="shared" si="41"/>
        <v>7345</v>
      </c>
      <c r="Y267" s="204">
        <f t="shared" si="40"/>
        <v>7345</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668.08823529411768</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7574</v>
      </c>
      <c r="X268" s="24">
        <f t="shared" si="41"/>
        <v>7575</v>
      </c>
      <c r="Y268" s="205">
        <f t="shared" si="40"/>
        <v>7575</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659.55882352941171</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8024</v>
      </c>
      <c r="X269" s="24">
        <f t="shared" si="41"/>
        <v>8025</v>
      </c>
      <c r="Y269" s="205">
        <f t="shared" si="40"/>
        <v>8025</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636.76470588235293</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8524</v>
      </c>
      <c r="X270" s="24">
        <f t="shared" si="41"/>
        <v>8525</v>
      </c>
      <c r="Y270" s="205">
        <f t="shared" si="40"/>
        <v>8525</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624.41176470588232</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8989</v>
      </c>
      <c r="X271" s="24">
        <f t="shared" si="41"/>
        <v>8990</v>
      </c>
      <c r="Y271" s="205">
        <f t="shared" si="40"/>
        <v>8990</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632.64705882352939</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9394</v>
      </c>
      <c r="X272" s="24">
        <f t="shared" si="41"/>
        <v>9395</v>
      </c>
      <c r="Y272" s="205">
        <f t="shared" si="40"/>
        <v>9395</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622.05882352941171</v>
      </c>
      <c r="K273" s="22"/>
      <c r="L273" s="22"/>
      <c r="M273" s="22"/>
      <c r="N273" s="22"/>
      <c r="O273" s="125"/>
      <c r="P273" s="125"/>
      <c r="Q273" s="125"/>
      <c r="R273" s="22"/>
      <c r="S273" s="22"/>
      <c r="T273" s="30">
        <v>6</v>
      </c>
      <c r="U273" s="13">
        <f t="shared" si="50"/>
        <v>158</v>
      </c>
      <c r="V273" s="23">
        <v>156</v>
      </c>
      <c r="W273" s="24">
        <f t="shared" si="39"/>
        <v>9757</v>
      </c>
      <c r="X273" s="24">
        <f t="shared" si="41"/>
        <v>9755</v>
      </c>
      <c r="Y273" s="205">
        <f t="shared" si="40"/>
        <v>9755</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9888</v>
      </c>
      <c r="X274" s="24">
        <f t="shared" si="41"/>
        <v>9890</v>
      </c>
      <c r="Y274" s="205">
        <f>IF(X274&gt;X273,X274,X273)</f>
        <v>9890</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SUM(C261,-V275,-$T$353)</f>
        <v>10069</v>
      </c>
      <c r="X275" s="24">
        <f t="shared" si="41"/>
        <v>10070</v>
      </c>
      <c r="Y275" s="205">
        <f>IF(X275&gt;X274,X275,X274)</f>
        <v>10070</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10516</v>
      </c>
      <c r="X276" s="24">
        <f t="shared" si="41"/>
        <v>10515</v>
      </c>
      <c r="Y276" s="205">
        <f>IF(X276&gt;X275,X276,X275)</f>
        <v>10515</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10851</v>
      </c>
      <c r="X277" s="24">
        <f t="shared" si="41"/>
        <v>10850</v>
      </c>
      <c r="Y277" s="205">
        <f>IF(X277&gt;X276,X277,X276)</f>
        <v>10850</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11179</v>
      </c>
      <c r="X278" s="24">
        <f t="shared" si="41"/>
        <v>11180</v>
      </c>
      <c r="Y278" s="205">
        <f>IF(X278&gt;X277,X278,X277)</f>
        <v>11180</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11517</v>
      </c>
      <c r="X279" s="24">
        <f t="shared" si="41"/>
        <v>11515</v>
      </c>
      <c r="Y279" s="205">
        <f t="shared" ref="Y279:Y342" si="54">IF(X279&gt;X278,X279,X278)</f>
        <v>11515</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11781</v>
      </c>
      <c r="X280" s="24">
        <f t="shared" ref="X280:X343" si="55">MROUND(W280,5)</f>
        <v>11780</v>
      </c>
      <c r="Y280" s="205">
        <f t="shared" si="54"/>
        <v>11780</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11884</v>
      </c>
      <c r="X281" s="24">
        <f t="shared" si="55"/>
        <v>11885</v>
      </c>
      <c r="Y281" s="205">
        <f t="shared" si="54"/>
        <v>11885</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12088</v>
      </c>
      <c r="X282" s="24">
        <f t="shared" si="55"/>
        <v>12090</v>
      </c>
      <c r="Y282" s="205">
        <f t="shared" si="54"/>
        <v>12090</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12508</v>
      </c>
      <c r="X283" s="24">
        <f t="shared" si="55"/>
        <v>12510</v>
      </c>
      <c r="Y283" s="205">
        <f t="shared" si="54"/>
        <v>12510</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12855</v>
      </c>
      <c r="X284" s="24">
        <f t="shared" si="55"/>
        <v>12855</v>
      </c>
      <c r="Y284" s="205">
        <f t="shared" si="54"/>
        <v>12855</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13240</v>
      </c>
      <c r="X285" s="24">
        <f t="shared" si="55"/>
        <v>13240</v>
      </c>
      <c r="Y285" s="205">
        <f t="shared" si="54"/>
        <v>13240</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13697</v>
      </c>
      <c r="X286" s="24">
        <f t="shared" si="55"/>
        <v>13695</v>
      </c>
      <c r="Y286" s="205">
        <f t="shared" si="54"/>
        <v>13695</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13988</v>
      </c>
      <c r="X287" s="24">
        <f t="shared" si="55"/>
        <v>13990</v>
      </c>
      <c r="Y287" s="205">
        <f t="shared" si="54"/>
        <v>13990</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14078</v>
      </c>
      <c r="X288" s="24">
        <f t="shared" si="55"/>
        <v>14080</v>
      </c>
      <c r="Y288" s="205">
        <f t="shared" si="54"/>
        <v>14080</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14310</v>
      </c>
      <c r="X289" s="24">
        <f t="shared" si="55"/>
        <v>14310</v>
      </c>
      <c r="Y289" s="205">
        <f t="shared" si="54"/>
        <v>14310</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14726</v>
      </c>
      <c r="X290" s="24">
        <f t="shared" si="55"/>
        <v>14725</v>
      </c>
      <c r="Y290" s="205">
        <f t="shared" si="54"/>
        <v>14725</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15205</v>
      </c>
      <c r="X291" s="24">
        <f t="shared" si="55"/>
        <v>15205</v>
      </c>
      <c r="Y291" s="205">
        <f t="shared" si="54"/>
        <v>15205</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15494</v>
      </c>
      <c r="X292" s="24">
        <f t="shared" si="55"/>
        <v>15495</v>
      </c>
      <c r="Y292" s="205">
        <f t="shared" si="54"/>
        <v>15495</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15835</v>
      </c>
      <c r="X293" s="24">
        <f t="shared" si="55"/>
        <v>15835</v>
      </c>
      <c r="Y293" s="205">
        <f t="shared" si="54"/>
        <v>15835</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16094</v>
      </c>
      <c r="X294" s="24">
        <f t="shared" si="55"/>
        <v>16095</v>
      </c>
      <c r="Y294" s="205">
        <f t="shared" si="54"/>
        <v>16095</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16216</v>
      </c>
      <c r="X295" s="24">
        <f t="shared" si="55"/>
        <v>16215</v>
      </c>
      <c r="Y295" s="205">
        <f t="shared" si="54"/>
        <v>16215</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16514</v>
      </c>
      <c r="X296" s="24">
        <f t="shared" si="55"/>
        <v>16515</v>
      </c>
      <c r="Y296" s="205">
        <f t="shared" si="54"/>
        <v>16515</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16924</v>
      </c>
      <c r="X297" s="24">
        <f t="shared" si="55"/>
        <v>16925</v>
      </c>
      <c r="Y297" s="205">
        <f t="shared" si="54"/>
        <v>16925</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17290</v>
      </c>
      <c r="X298" s="24">
        <f t="shared" si="55"/>
        <v>17290</v>
      </c>
      <c r="Y298" s="205">
        <f t="shared" si="54"/>
        <v>17290</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17663</v>
      </c>
      <c r="X299" s="24">
        <f t="shared" si="55"/>
        <v>17665</v>
      </c>
      <c r="Y299" s="205">
        <f t="shared" si="54"/>
        <v>17665</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18040</v>
      </c>
      <c r="X300" s="24">
        <f t="shared" si="55"/>
        <v>18040</v>
      </c>
      <c r="Y300" s="205">
        <f t="shared" si="54"/>
        <v>18040</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18375</v>
      </c>
      <c r="X301" s="24">
        <f t="shared" si="55"/>
        <v>18375</v>
      </c>
      <c r="Y301" s="205">
        <f t="shared" si="54"/>
        <v>18375</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18500</v>
      </c>
      <c r="X302" s="24">
        <f t="shared" si="55"/>
        <v>18500</v>
      </c>
      <c r="Y302" s="205">
        <f t="shared" si="54"/>
        <v>18500</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18808</v>
      </c>
      <c r="X303" s="24">
        <f t="shared" si="55"/>
        <v>18810</v>
      </c>
      <c r="Y303" s="205">
        <f t="shared" si="54"/>
        <v>18810</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19265</v>
      </c>
      <c r="X304" s="24">
        <f t="shared" si="55"/>
        <v>19265</v>
      </c>
      <c r="Y304" s="205">
        <f t="shared" si="54"/>
        <v>19265</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19801</v>
      </c>
      <c r="X305" s="24">
        <f t="shared" si="55"/>
        <v>19800</v>
      </c>
      <c r="Y305" s="205">
        <f t="shared" si="54"/>
        <v>19800</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20290</v>
      </c>
      <c r="X306" s="24">
        <f t="shared" si="55"/>
        <v>20290</v>
      </c>
      <c r="Y306" s="205">
        <f t="shared" si="54"/>
        <v>20290</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20707</v>
      </c>
      <c r="X307" s="24">
        <f t="shared" si="55"/>
        <v>20705</v>
      </c>
      <c r="Y307" s="205">
        <f t="shared" si="54"/>
        <v>20705</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48"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21086</v>
      </c>
      <c r="X308" s="24">
        <f t="shared" si="55"/>
        <v>21085</v>
      </c>
      <c r="Y308" s="205">
        <f t="shared" si="54"/>
        <v>21085</v>
      </c>
    </row>
    <row r="309" spans="1:25" ht="14.25" x14ac:dyDescent="0.2">
      <c r="A309" s="20">
        <v>44192.333333333336</v>
      </c>
      <c r="B309" s="30">
        <v>159</v>
      </c>
      <c r="C309" s="14">
        <f t="shared" si="48"/>
        <v>27242</v>
      </c>
      <c r="D309" s="18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21284</v>
      </c>
      <c r="X309" s="24">
        <f t="shared" si="55"/>
        <v>21285</v>
      </c>
      <c r="Y309" s="205">
        <f t="shared" si="54"/>
        <v>21285</v>
      </c>
    </row>
    <row r="310" spans="1:25" ht="14.25" x14ac:dyDescent="0.2">
      <c r="A310" s="20">
        <v>44193.333333333336</v>
      </c>
      <c r="B310" s="30">
        <v>341</v>
      </c>
      <c r="C310" s="14">
        <f t="shared" si="48"/>
        <v>27583</v>
      </c>
      <c r="D310" s="18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21580</v>
      </c>
      <c r="X310" s="24">
        <f t="shared" si="55"/>
        <v>21580</v>
      </c>
      <c r="Y310" s="205">
        <f t="shared" si="54"/>
        <v>21580</v>
      </c>
    </row>
    <row r="311" spans="1:25" ht="14.25" x14ac:dyDescent="0.2">
      <c r="A311" s="20">
        <v>44194.333333333336</v>
      </c>
      <c r="B311" s="30">
        <v>468</v>
      </c>
      <c r="C311" s="14">
        <f t="shared" si="48"/>
        <v>28051</v>
      </c>
      <c r="D311" s="18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22131</v>
      </c>
      <c r="X311" s="24">
        <f t="shared" si="55"/>
        <v>22130</v>
      </c>
      <c r="Y311" s="205">
        <f t="shared" si="54"/>
        <v>22130</v>
      </c>
    </row>
    <row r="312" spans="1:25" ht="14.25" x14ac:dyDescent="0.2">
      <c r="A312" s="20">
        <v>44195.333333333336</v>
      </c>
      <c r="B312" s="30">
        <v>393</v>
      </c>
      <c r="C312" s="14">
        <f t="shared" si="48"/>
        <v>28444</v>
      </c>
      <c r="D312" s="18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22662</v>
      </c>
      <c r="X312" s="24">
        <f t="shared" si="55"/>
        <v>22660</v>
      </c>
      <c r="Y312" s="205">
        <f t="shared" si="54"/>
        <v>22660</v>
      </c>
    </row>
    <row r="313" spans="1:25" ht="14.25" x14ac:dyDescent="0.2">
      <c r="A313" s="20">
        <v>44196.333333333336</v>
      </c>
      <c r="B313" s="30">
        <v>374</v>
      </c>
      <c r="C313" s="14">
        <f t="shared" si="48"/>
        <v>28818</v>
      </c>
      <c r="D313" s="18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23174</v>
      </c>
      <c r="X313" s="24">
        <f t="shared" si="55"/>
        <v>23175</v>
      </c>
      <c r="Y313" s="205">
        <f t="shared" si="54"/>
        <v>23175</v>
      </c>
    </row>
    <row r="314" spans="1:25" ht="14.25" x14ac:dyDescent="0.2">
      <c r="A314" s="20">
        <v>44197.333333333336</v>
      </c>
      <c r="B314" s="23">
        <v>127</v>
      </c>
      <c r="C314" s="14">
        <f t="shared" si="48"/>
        <v>28945</v>
      </c>
      <c r="D314" s="183">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23641</v>
      </c>
      <c r="X314" s="24">
        <f t="shared" si="55"/>
        <v>23640</v>
      </c>
      <c r="Y314" s="205">
        <f t="shared" si="54"/>
        <v>23640</v>
      </c>
    </row>
    <row r="315" spans="1:25" ht="14.25" x14ac:dyDescent="0.2">
      <c r="A315" s="20">
        <v>44198.333333333336</v>
      </c>
      <c r="B315" s="30">
        <v>251</v>
      </c>
      <c r="C315" s="14">
        <f t="shared" si="48"/>
        <v>29196</v>
      </c>
      <c r="D315" s="183">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23953</v>
      </c>
      <c r="X315" s="24">
        <f t="shared" si="55"/>
        <v>23955</v>
      </c>
      <c r="Y315" s="205">
        <f t="shared" si="54"/>
        <v>23955</v>
      </c>
    </row>
    <row r="316" spans="1:25" ht="14.25" x14ac:dyDescent="0.2">
      <c r="A316" s="20">
        <v>44199.333333333336</v>
      </c>
      <c r="B316" s="30">
        <v>122</v>
      </c>
      <c r="C316" s="14">
        <f t="shared" si="48"/>
        <v>29318</v>
      </c>
      <c r="D316" s="183">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24128</v>
      </c>
      <c r="X316" s="24">
        <f t="shared" si="55"/>
        <v>24130</v>
      </c>
      <c r="Y316" s="205">
        <f t="shared" si="54"/>
        <v>24130</v>
      </c>
    </row>
    <row r="317" spans="1:25" ht="14.25" x14ac:dyDescent="0.2">
      <c r="A317" s="20">
        <v>44200.333333333336</v>
      </c>
      <c r="B317" s="30">
        <v>307</v>
      </c>
      <c r="C317" s="14">
        <f t="shared" si="48"/>
        <v>29625</v>
      </c>
      <c r="D317" s="183">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24426</v>
      </c>
      <c r="X317" s="24">
        <f t="shared" si="55"/>
        <v>24425</v>
      </c>
      <c r="Y317" s="205">
        <f t="shared" si="54"/>
        <v>24425</v>
      </c>
    </row>
    <row r="318" spans="1:25" ht="14.25" x14ac:dyDescent="0.2">
      <c r="A318" s="20">
        <v>44201.333333333336</v>
      </c>
      <c r="B318" s="30">
        <v>401</v>
      </c>
      <c r="C318" s="14">
        <f t="shared" si="48"/>
        <v>30026</v>
      </c>
      <c r="D318" s="186">
        <v>1</v>
      </c>
      <c r="E318" s="14">
        <f t="shared" si="48"/>
        <v>6</v>
      </c>
      <c r="F318" s="21">
        <f t="shared" si="49"/>
        <v>271.71428571428572</v>
      </c>
      <c r="G318" s="21">
        <f t="shared" si="47"/>
        <v>58.970588235294116</v>
      </c>
      <c r="H318" s="21">
        <f t="shared" si="51"/>
        <v>41.491596638655459</v>
      </c>
      <c r="I318" s="21">
        <f t="shared" si="58"/>
        <v>290.44117647058823</v>
      </c>
      <c r="J318" s="21">
        <f t="shared" si="52"/>
        <v>622.35294117647072</v>
      </c>
      <c r="K318" s="22">
        <v>132</v>
      </c>
      <c r="L318" s="22">
        <v>31</v>
      </c>
      <c r="M318" s="22">
        <v>4</v>
      </c>
      <c r="N318" s="22">
        <f>SUM(M318+L318)</f>
        <v>35</v>
      </c>
      <c r="O318" s="125">
        <v>52</v>
      </c>
      <c r="P318" s="125">
        <v>6</v>
      </c>
      <c r="Q318" s="125">
        <v>7</v>
      </c>
      <c r="R318" s="22">
        <v>13</v>
      </c>
      <c r="S318" s="22">
        <f t="shared" si="61"/>
        <v>20</v>
      </c>
      <c r="T318" s="30">
        <v>6</v>
      </c>
      <c r="U318" s="13">
        <f t="shared" si="50"/>
        <v>496</v>
      </c>
      <c r="V318" s="23">
        <f>SUM(K318:M318)</f>
        <v>167</v>
      </c>
      <c r="W318" s="24">
        <f t="shared" si="53"/>
        <v>25015</v>
      </c>
      <c r="X318" s="24">
        <f t="shared" si="55"/>
        <v>25015</v>
      </c>
      <c r="Y318" s="205">
        <f t="shared" si="54"/>
        <v>25015</v>
      </c>
    </row>
    <row r="319" spans="1:25" ht="14.25" x14ac:dyDescent="0.2">
      <c r="A319" s="20">
        <v>44202.333333333336</v>
      </c>
      <c r="B319" s="30">
        <v>338</v>
      </c>
      <c r="C319" s="14">
        <f t="shared" si="48"/>
        <v>30364</v>
      </c>
      <c r="D319" s="183">
        <v>0</v>
      </c>
      <c r="E319" s="14">
        <f t="shared" si="48"/>
        <v>6</v>
      </c>
      <c r="F319" s="21">
        <f t="shared" si="49"/>
        <v>265</v>
      </c>
      <c r="G319" s="21">
        <f t="shared" si="47"/>
        <v>49.705882352941181</v>
      </c>
      <c r="H319" s="21">
        <f t="shared" si="51"/>
        <v>40.336134453781519</v>
      </c>
      <c r="I319" s="21">
        <f t="shared" si="58"/>
        <v>282.35294117647061</v>
      </c>
      <c r="J319" s="21">
        <f t="shared" si="52"/>
        <v>603.67647058823536</v>
      </c>
      <c r="K319" s="22">
        <v>119</v>
      </c>
      <c r="L319" s="22">
        <v>27</v>
      </c>
      <c r="M319" s="22">
        <v>6</v>
      </c>
      <c r="N319" s="22">
        <f>SUM(M319+L319)</f>
        <v>33</v>
      </c>
      <c r="O319" s="125">
        <v>48</v>
      </c>
      <c r="P319" s="125">
        <v>11</v>
      </c>
      <c r="Q319" s="125">
        <v>11</v>
      </c>
      <c r="R319" s="22">
        <v>15</v>
      </c>
      <c r="S319" s="22">
        <f t="shared" si="61"/>
        <v>26</v>
      </c>
      <c r="T319" s="30">
        <v>6</v>
      </c>
      <c r="U319" s="13">
        <f t="shared" si="50"/>
        <v>502</v>
      </c>
      <c r="V319" s="23">
        <f>SUM(K319:M319)</f>
        <v>152</v>
      </c>
      <c r="W319" s="24">
        <f t="shared" si="53"/>
        <v>25495</v>
      </c>
      <c r="X319" s="24">
        <f t="shared" si="55"/>
        <v>25495</v>
      </c>
      <c r="Y319" s="205">
        <f t="shared" si="54"/>
        <v>25495</v>
      </c>
    </row>
    <row r="320" spans="1:25" ht="14.25" x14ac:dyDescent="0.2">
      <c r="A320" s="20">
        <v>44203.333333333336</v>
      </c>
      <c r="B320" s="30">
        <v>243</v>
      </c>
      <c r="C320" s="14">
        <f t="shared" si="48"/>
        <v>30607</v>
      </c>
      <c r="D320" s="183">
        <v>0</v>
      </c>
      <c r="E320" s="14">
        <f t="shared" si="48"/>
        <v>6</v>
      </c>
      <c r="F320" s="21">
        <f t="shared" si="49"/>
        <v>264.28571428571428</v>
      </c>
      <c r="G320" s="21">
        <f t="shared" si="47"/>
        <v>35.735294117647058</v>
      </c>
      <c r="H320" s="21">
        <f t="shared" si="51"/>
        <v>37.584033613445385</v>
      </c>
      <c r="I320" s="21">
        <f t="shared" si="58"/>
        <v>263.08823529411768</v>
      </c>
      <c r="J320" s="21">
        <f t="shared" si="52"/>
        <v>570.88235294117658</v>
      </c>
      <c r="K320" s="22">
        <v>119</v>
      </c>
      <c r="L320" s="22">
        <v>30</v>
      </c>
      <c r="M320" s="22">
        <v>10</v>
      </c>
      <c r="N320" s="22">
        <f>SUM(M320+L320)</f>
        <v>40</v>
      </c>
      <c r="O320" s="125">
        <v>51</v>
      </c>
      <c r="P320" s="125">
        <v>8</v>
      </c>
      <c r="Q320" s="125">
        <v>8</v>
      </c>
      <c r="R320" s="22">
        <v>18</v>
      </c>
      <c r="S320" s="22">
        <f>R320+Q320</f>
        <v>26</v>
      </c>
      <c r="T320" s="30">
        <v>8</v>
      </c>
      <c r="U320" s="13">
        <f t="shared" si="50"/>
        <v>510</v>
      </c>
      <c r="V320" s="23">
        <f>SUM(K320:M320)</f>
        <v>159</v>
      </c>
      <c r="W320" s="24">
        <f t="shared" si="53"/>
        <v>25954</v>
      </c>
      <c r="X320" s="24">
        <f t="shared" si="55"/>
        <v>25955</v>
      </c>
      <c r="Y320" s="205">
        <f t="shared" si="54"/>
        <v>25955</v>
      </c>
    </row>
    <row r="321" spans="1:25" ht="14.25" x14ac:dyDescent="0.2">
      <c r="A321" s="20">
        <v>44204.333333333336</v>
      </c>
      <c r="B321" s="23">
        <v>240</v>
      </c>
      <c r="C321" s="14">
        <f t="shared" si="48"/>
        <v>30847</v>
      </c>
      <c r="D321" s="183">
        <v>0</v>
      </c>
      <c r="E321" s="14">
        <f t="shared" si="48"/>
        <v>6</v>
      </c>
      <c r="F321" s="21">
        <f t="shared" si="49"/>
        <v>249.42857142857142</v>
      </c>
      <c r="G321" s="21">
        <f t="shared" si="47"/>
        <v>35.294117647058826</v>
      </c>
      <c r="H321" s="21">
        <f t="shared" si="51"/>
        <v>39.957983193277315</v>
      </c>
      <c r="I321" s="21">
        <f t="shared" si="58"/>
        <v>279.70588235294122</v>
      </c>
      <c r="J321" s="21">
        <f t="shared" si="52"/>
        <v>583.23529411764707</v>
      </c>
      <c r="K321" s="22">
        <v>116</v>
      </c>
      <c r="L321" s="22">
        <v>29</v>
      </c>
      <c r="M321" s="22">
        <v>7</v>
      </c>
      <c r="N321" s="22">
        <f>SUM(M321+L321)</f>
        <v>36</v>
      </c>
      <c r="O321" s="125">
        <v>51</v>
      </c>
      <c r="P321" s="125">
        <v>8</v>
      </c>
      <c r="Q321" s="125">
        <v>8</v>
      </c>
      <c r="R321" s="22">
        <v>21</v>
      </c>
      <c r="S321" s="22">
        <f>R321+Q321</f>
        <v>29</v>
      </c>
      <c r="T321" s="30">
        <v>4</v>
      </c>
      <c r="U321" s="13">
        <f t="shared" si="50"/>
        <v>514</v>
      </c>
      <c r="V321" s="23">
        <f>SUM(K321:M321)</f>
        <v>152</v>
      </c>
      <c r="W321" s="24">
        <f t="shared" si="53"/>
        <v>26117</v>
      </c>
      <c r="X321" s="24">
        <f t="shared" si="55"/>
        <v>26115</v>
      </c>
      <c r="Y321" s="205">
        <f t="shared" si="54"/>
        <v>26115</v>
      </c>
    </row>
    <row r="322" spans="1:25" ht="14.25" x14ac:dyDescent="0.2">
      <c r="A322" s="20">
        <v>44205.333333333336</v>
      </c>
      <c r="B322" s="23">
        <v>204</v>
      </c>
      <c r="C322" s="14">
        <f t="shared" si="48"/>
        <v>31051</v>
      </c>
      <c r="D322" s="183">
        <v>0</v>
      </c>
      <c r="E322" s="14">
        <f t="shared" si="48"/>
        <v>6</v>
      </c>
      <c r="F322" s="21">
        <f t="shared" si="49"/>
        <v>231.57142857142858</v>
      </c>
      <c r="G322" s="21">
        <f t="shared" si="47"/>
        <v>30</v>
      </c>
      <c r="H322" s="21">
        <f t="shared" si="51"/>
        <v>38.970588235294123</v>
      </c>
      <c r="I322" s="21">
        <f t="shared" si="58"/>
        <v>272.79411764705884</v>
      </c>
      <c r="J322" s="21">
        <f t="shared" si="52"/>
        <v>583.52941176470586</v>
      </c>
      <c r="K322" s="22"/>
      <c r="L322" s="22"/>
      <c r="M322" s="22"/>
      <c r="N322" s="22"/>
      <c r="O322" s="125"/>
      <c r="P322" s="125"/>
      <c r="Q322" s="125"/>
      <c r="R322" s="22"/>
      <c r="S322" s="22"/>
      <c r="T322" s="30">
        <v>6</v>
      </c>
      <c r="U322" s="13">
        <f t="shared" si="50"/>
        <v>520</v>
      </c>
      <c r="V322" s="23">
        <v>152</v>
      </c>
      <c r="W322" s="24">
        <f t="shared" si="53"/>
        <v>26319</v>
      </c>
      <c r="X322" s="24">
        <f t="shared" si="55"/>
        <v>26320</v>
      </c>
      <c r="Y322" s="205">
        <f t="shared" si="54"/>
        <v>26320</v>
      </c>
    </row>
    <row r="323" spans="1:25" ht="14.25" x14ac:dyDescent="0.2">
      <c r="A323" s="20">
        <v>44206.333333333336</v>
      </c>
      <c r="B323" s="23">
        <v>117</v>
      </c>
      <c r="C323" s="14">
        <f t="shared" si="48"/>
        <v>31168</v>
      </c>
      <c r="D323" s="213">
        <v>1</v>
      </c>
      <c r="E323" s="14">
        <f t="shared" si="48"/>
        <v>7</v>
      </c>
      <c r="F323" s="21">
        <f t="shared" si="49"/>
        <v>209.42857142857142</v>
      </c>
      <c r="G323" s="21">
        <f t="shared" si="47"/>
        <v>17.205882352941178</v>
      </c>
      <c r="H323" s="21">
        <f t="shared" si="51"/>
        <v>38.865546218487395</v>
      </c>
      <c r="I323" s="21">
        <f t="shared" si="58"/>
        <v>272.05882352941177</v>
      </c>
      <c r="J323" s="21">
        <f t="shared" si="52"/>
        <v>577.35294117647061</v>
      </c>
      <c r="K323" s="22"/>
      <c r="L323" s="22"/>
      <c r="M323" s="22"/>
      <c r="N323" s="22"/>
      <c r="O323" s="125"/>
      <c r="P323" s="125"/>
      <c r="Q323" s="125"/>
      <c r="R323" s="22"/>
      <c r="S323" s="22"/>
      <c r="T323" s="30">
        <v>9</v>
      </c>
      <c r="U323" s="13">
        <f t="shared" si="50"/>
        <v>529</v>
      </c>
      <c r="V323" s="23">
        <v>152</v>
      </c>
      <c r="W323" s="24">
        <f t="shared" si="53"/>
        <v>26478</v>
      </c>
      <c r="X323" s="24">
        <f t="shared" si="55"/>
        <v>26480</v>
      </c>
      <c r="Y323" s="205">
        <f t="shared" si="54"/>
        <v>26480</v>
      </c>
    </row>
    <row r="324" spans="1:25" ht="14.25" x14ac:dyDescent="0.2">
      <c r="A324" s="20">
        <v>44207.333333333336</v>
      </c>
      <c r="B324" s="30">
        <v>203</v>
      </c>
      <c r="C324" s="14">
        <f t="shared" si="48"/>
        <v>31371</v>
      </c>
      <c r="D324" s="212">
        <v>0</v>
      </c>
      <c r="E324" s="14">
        <f t="shared" si="48"/>
        <v>7</v>
      </c>
      <c r="F324" s="21">
        <f t="shared" si="49"/>
        <v>212</v>
      </c>
      <c r="G324" s="21">
        <f t="shared" ref="G324:G348" si="62">B324/6.8</f>
        <v>29.852941176470591</v>
      </c>
      <c r="H324" s="21">
        <f t="shared" si="51"/>
        <v>36.680672268907571</v>
      </c>
      <c r="I324" s="21">
        <f t="shared" si="58"/>
        <v>256.76470588235298</v>
      </c>
      <c r="J324" s="21">
        <f t="shared" si="52"/>
        <v>557.05882352941182</v>
      </c>
      <c r="K324" s="22">
        <v>97</v>
      </c>
      <c r="L324" s="22">
        <v>25</v>
      </c>
      <c r="M324" s="22">
        <v>7</v>
      </c>
      <c r="N324" s="22">
        <f>SUM(M324+L324)</f>
        <v>32</v>
      </c>
      <c r="O324" s="125">
        <v>43</v>
      </c>
      <c r="P324" s="125">
        <v>10</v>
      </c>
      <c r="Q324" s="125">
        <v>10</v>
      </c>
      <c r="R324" s="22">
        <v>11</v>
      </c>
      <c r="S324" s="22">
        <f>R324+Q324</f>
        <v>21</v>
      </c>
      <c r="T324" s="23">
        <v>3</v>
      </c>
      <c r="U324" s="13">
        <f t="shared" si="50"/>
        <v>532</v>
      </c>
      <c r="V324" s="23">
        <f>SUM(K324:M324)</f>
        <v>129</v>
      </c>
      <c r="W324" s="24">
        <f t="shared" si="53"/>
        <v>26842</v>
      </c>
      <c r="X324" s="24">
        <f t="shared" si="55"/>
        <v>26840</v>
      </c>
      <c r="Y324" s="205">
        <f t="shared" si="54"/>
        <v>26840</v>
      </c>
    </row>
    <row r="325" spans="1:25" ht="14.25" x14ac:dyDescent="0.2">
      <c r="A325" s="20">
        <v>44208.333333333336</v>
      </c>
      <c r="B325" s="30">
        <v>276</v>
      </c>
      <c r="C325" s="14">
        <f t="shared" ref="C325:C348" si="63">SUM(C324,B325)</f>
        <v>31647</v>
      </c>
      <c r="D325" s="212">
        <v>0</v>
      </c>
      <c r="E325" s="14">
        <f t="shared" ref="E325:E348" si="64">SUM(E324,D325)</f>
        <v>7</v>
      </c>
      <c r="F325" s="21">
        <f t="shared" si="49"/>
        <v>200.14285714285714</v>
      </c>
      <c r="G325" s="21">
        <f t="shared" si="62"/>
        <v>40.588235294117645</v>
      </c>
      <c r="H325" s="21">
        <f t="shared" si="51"/>
        <v>34.054621848739501</v>
      </c>
      <c r="I325" s="21">
        <f t="shared" si="58"/>
        <v>238.38235294117649</v>
      </c>
      <c r="J325" s="21">
        <f t="shared" si="52"/>
        <v>528.82352941176475</v>
      </c>
      <c r="K325" s="22">
        <v>95</v>
      </c>
      <c r="L325" s="22">
        <v>24</v>
      </c>
      <c r="M325" s="22">
        <v>6</v>
      </c>
      <c r="N325" s="22">
        <f>SUM(M325+L325)</f>
        <v>30</v>
      </c>
      <c r="O325" s="125">
        <v>40</v>
      </c>
      <c r="P325" s="125">
        <v>16</v>
      </c>
      <c r="Q325" s="125">
        <v>16</v>
      </c>
      <c r="R325" s="22">
        <v>12</v>
      </c>
      <c r="S325" s="22">
        <f>R325+Q325</f>
        <v>28</v>
      </c>
      <c r="T325" s="30">
        <v>5</v>
      </c>
      <c r="U325" s="13">
        <f t="shared" si="50"/>
        <v>537</v>
      </c>
      <c r="V325" s="23">
        <f>SUM(K325:M325)</f>
        <v>125</v>
      </c>
      <c r="W325" s="24">
        <f t="shared" si="53"/>
        <v>27314</v>
      </c>
      <c r="X325" s="24">
        <f t="shared" si="55"/>
        <v>27315</v>
      </c>
      <c r="Y325" s="205">
        <f t="shared" si="54"/>
        <v>27315</v>
      </c>
    </row>
    <row r="326" spans="1:25" ht="14.25" x14ac:dyDescent="0.2">
      <c r="A326" s="20">
        <v>44209.333333333336</v>
      </c>
      <c r="B326" s="23">
        <v>183</v>
      </c>
      <c r="C326" s="14">
        <f t="shared" si="63"/>
        <v>31830</v>
      </c>
      <c r="D326" s="212">
        <v>2</v>
      </c>
      <c r="E326" s="14">
        <f t="shared" si="64"/>
        <v>9</v>
      </c>
      <c r="F326" s="21">
        <f t="shared" si="49"/>
        <v>193.71428571428572</v>
      </c>
      <c r="G326" s="21">
        <f t="shared" si="62"/>
        <v>26.911764705882355</v>
      </c>
      <c r="H326" s="21">
        <f t="shared" si="51"/>
        <v>30.798319327731093</v>
      </c>
      <c r="I326" s="21">
        <f t="shared" si="58"/>
        <v>215.58823529411765</v>
      </c>
      <c r="J326" s="21">
        <f t="shared" si="52"/>
        <v>497.94117647058829</v>
      </c>
      <c r="K326" s="22">
        <v>86</v>
      </c>
      <c r="L326" s="22">
        <v>26</v>
      </c>
      <c r="M326" s="22">
        <v>5</v>
      </c>
      <c r="N326" s="22">
        <f>SUM(M326+L326)</f>
        <v>31</v>
      </c>
      <c r="O326" s="125">
        <v>45</v>
      </c>
      <c r="P326" s="125">
        <v>12</v>
      </c>
      <c r="Q326" s="125">
        <v>12</v>
      </c>
      <c r="R326" s="22">
        <v>8</v>
      </c>
      <c r="S326" s="22">
        <f>R326+Q326</f>
        <v>20</v>
      </c>
      <c r="T326" s="30">
        <v>3</v>
      </c>
      <c r="U326" s="13">
        <f t="shared" si="50"/>
        <v>540</v>
      </c>
      <c r="V326" s="23">
        <f>SUM(K326:M326)</f>
        <v>117</v>
      </c>
      <c r="W326" s="24">
        <f t="shared" si="53"/>
        <v>27715</v>
      </c>
      <c r="X326" s="24">
        <f t="shared" si="55"/>
        <v>27715</v>
      </c>
      <c r="Y326" s="205">
        <f t="shared" si="54"/>
        <v>27715</v>
      </c>
    </row>
    <row r="327" spans="1:25" ht="14.25" x14ac:dyDescent="0.2">
      <c r="A327" s="20">
        <v>44210.333333333336</v>
      </c>
      <c r="B327" s="30">
        <v>261</v>
      </c>
      <c r="C327" s="14">
        <f t="shared" si="63"/>
        <v>32091</v>
      </c>
      <c r="D327" s="213">
        <v>4</v>
      </c>
      <c r="E327" s="14">
        <f t="shared" si="64"/>
        <v>13</v>
      </c>
      <c r="F327" s="21">
        <f t="shared" ref="F327:F333" si="65">AVERAGE(B324:B330)</f>
        <v>187.14285714285714</v>
      </c>
      <c r="G327" s="21">
        <f t="shared" si="62"/>
        <v>38.382352941176471</v>
      </c>
      <c r="H327" s="21">
        <f t="shared" si="51"/>
        <v>31.176470588235293</v>
      </c>
      <c r="I327" s="21">
        <f t="shared" si="58"/>
        <v>218.23529411764704</v>
      </c>
      <c r="J327" s="21">
        <f t="shared" si="52"/>
        <v>481.32352941176475</v>
      </c>
      <c r="K327" s="22">
        <v>86</v>
      </c>
      <c r="L327" s="22">
        <v>25</v>
      </c>
      <c r="M327" s="22">
        <v>2</v>
      </c>
      <c r="N327" s="22">
        <f>SUM(M327+L327)</f>
        <v>27</v>
      </c>
      <c r="O327" s="125">
        <v>46</v>
      </c>
      <c r="P327" s="125">
        <v>12</v>
      </c>
      <c r="Q327" s="125">
        <v>12</v>
      </c>
      <c r="R327" s="22">
        <v>10</v>
      </c>
      <c r="S327" s="22">
        <f t="shared" ref="S327:S328" si="66">R327+Q327</f>
        <v>22</v>
      </c>
      <c r="T327" s="30">
        <v>3</v>
      </c>
      <c r="U327" s="13">
        <f t="shared" si="50"/>
        <v>543</v>
      </c>
      <c r="V327" s="23">
        <f>SUM(K327:M327)</f>
        <v>113</v>
      </c>
      <c r="W327" s="24">
        <f t="shared" si="53"/>
        <v>28093</v>
      </c>
      <c r="X327" s="24">
        <f t="shared" si="55"/>
        <v>28095</v>
      </c>
      <c r="Y327" s="205">
        <f t="shared" si="54"/>
        <v>28095</v>
      </c>
    </row>
    <row r="328" spans="1:25" ht="14.25" x14ac:dyDescent="0.2">
      <c r="A328" s="20">
        <v>44211.333333333336</v>
      </c>
      <c r="B328" s="23">
        <v>157</v>
      </c>
      <c r="C328" s="14">
        <f t="shared" si="63"/>
        <v>32248</v>
      </c>
      <c r="D328" s="213">
        <v>3</v>
      </c>
      <c r="E328" s="14">
        <f t="shared" si="64"/>
        <v>16</v>
      </c>
      <c r="F328" s="21">
        <f t="shared" si="65"/>
        <v>182.85714285714286</v>
      </c>
      <c r="G328" s="21">
        <f t="shared" si="62"/>
        <v>23.088235294117649</v>
      </c>
      <c r="H328" s="21">
        <f t="shared" si="51"/>
        <v>29.432773109243698</v>
      </c>
      <c r="I328" s="21">
        <f t="shared" si="58"/>
        <v>206.02941176470588</v>
      </c>
      <c r="J328" s="21">
        <f t="shared" si="52"/>
        <v>485.73529411764707</v>
      </c>
      <c r="K328" s="22">
        <v>91</v>
      </c>
      <c r="L328" s="22">
        <v>20</v>
      </c>
      <c r="M328" s="22">
        <v>1</v>
      </c>
      <c r="N328" s="22">
        <f>SUM(M328+L328)</f>
        <v>21</v>
      </c>
      <c r="O328" s="125">
        <v>42</v>
      </c>
      <c r="P328" s="125">
        <v>8</v>
      </c>
      <c r="Q328" s="125">
        <v>8</v>
      </c>
      <c r="R328" s="22">
        <v>10</v>
      </c>
      <c r="S328" s="22">
        <f t="shared" si="66"/>
        <v>18</v>
      </c>
      <c r="T328" s="30">
        <v>6</v>
      </c>
      <c r="U328" s="13">
        <f t="shared" si="50"/>
        <v>549</v>
      </c>
      <c r="V328" s="23">
        <f>SUM(K328:M328)</f>
        <v>112</v>
      </c>
      <c r="W328" s="24">
        <f t="shared" si="53"/>
        <v>28221</v>
      </c>
      <c r="X328" s="24">
        <f t="shared" si="55"/>
        <v>28220</v>
      </c>
      <c r="Y328" s="205">
        <f t="shared" si="54"/>
        <v>28220</v>
      </c>
    </row>
    <row r="329" spans="1:25" ht="14.25" x14ac:dyDescent="0.2">
      <c r="A329" s="20">
        <v>44212.333333333336</v>
      </c>
      <c r="B329" s="23">
        <v>159</v>
      </c>
      <c r="C329" s="14">
        <f t="shared" si="63"/>
        <v>32407</v>
      </c>
      <c r="D329" s="212">
        <v>1</v>
      </c>
      <c r="E329" s="14">
        <f t="shared" si="64"/>
        <v>17</v>
      </c>
      <c r="F329" s="21">
        <f t="shared" si="65"/>
        <v>175.14285714285714</v>
      </c>
      <c r="G329" s="21">
        <f t="shared" si="62"/>
        <v>23.382352941176471</v>
      </c>
      <c r="H329" s="21">
        <f t="shared" si="51"/>
        <v>28.487394957983192</v>
      </c>
      <c r="I329" s="21">
        <f t="shared" si="58"/>
        <v>199.41176470588235</v>
      </c>
      <c r="J329" s="21">
        <f t="shared" si="52"/>
        <v>472.20588235294116</v>
      </c>
      <c r="K329" s="22"/>
      <c r="L329" s="22"/>
      <c r="M329" s="22"/>
      <c r="N329" s="22"/>
      <c r="O329" s="125"/>
      <c r="P329" s="125"/>
      <c r="Q329" s="125"/>
      <c r="R329" s="22"/>
      <c r="S329" s="22"/>
      <c r="T329" s="30">
        <v>5</v>
      </c>
      <c r="U329" s="13">
        <f t="shared" si="50"/>
        <v>554</v>
      </c>
      <c r="V329" s="23">
        <v>112</v>
      </c>
      <c r="W329" s="24">
        <f t="shared" si="53"/>
        <v>28472</v>
      </c>
      <c r="X329" s="24">
        <f t="shared" si="55"/>
        <v>28470</v>
      </c>
      <c r="Y329" s="205">
        <f t="shared" si="54"/>
        <v>28470</v>
      </c>
    </row>
    <row r="330" spans="1:25" ht="14.25" x14ac:dyDescent="0.2">
      <c r="A330" s="20">
        <v>44213.333333333336</v>
      </c>
      <c r="B330" s="30">
        <v>71</v>
      </c>
      <c r="C330" s="14">
        <f t="shared" si="63"/>
        <v>32478</v>
      </c>
      <c r="D330" s="212">
        <v>0</v>
      </c>
      <c r="E330" s="14">
        <f t="shared" si="64"/>
        <v>17</v>
      </c>
      <c r="F330" s="21">
        <f t="shared" si="65"/>
        <v>177.14285714285714</v>
      </c>
      <c r="G330" s="21">
        <f t="shared" si="62"/>
        <v>10.441176470588236</v>
      </c>
      <c r="H330" s="21">
        <f t="shared" si="51"/>
        <v>27.521008403361343</v>
      </c>
      <c r="I330" s="21">
        <f t="shared" si="58"/>
        <v>192.64705882352939</v>
      </c>
      <c r="J330" s="21">
        <f t="shared" si="52"/>
        <v>464.70588235294116</v>
      </c>
      <c r="K330" s="22"/>
      <c r="L330" s="22"/>
      <c r="M330" s="22"/>
      <c r="N330" s="22"/>
      <c r="O330" s="125"/>
      <c r="P330" s="125"/>
      <c r="Q330" s="125"/>
      <c r="R330" s="22"/>
      <c r="S330" s="22"/>
      <c r="T330" s="30">
        <v>2</v>
      </c>
      <c r="U330" s="13">
        <f t="shared" ref="U330:U348" si="67">SUM(U329,T330)</f>
        <v>556</v>
      </c>
      <c r="V330" s="23">
        <v>112</v>
      </c>
      <c r="W330" s="24">
        <f t="shared" si="53"/>
        <v>28594</v>
      </c>
      <c r="X330" s="24">
        <f t="shared" si="55"/>
        <v>28595</v>
      </c>
      <c r="Y330" s="205">
        <f t="shared" si="54"/>
        <v>28595</v>
      </c>
    </row>
    <row r="331" spans="1:25" ht="14.25" x14ac:dyDescent="0.2">
      <c r="A331" s="20">
        <v>44214.333333333336</v>
      </c>
      <c r="B331" s="30">
        <v>173</v>
      </c>
      <c r="C331" s="14">
        <f t="shared" si="63"/>
        <v>32651</v>
      </c>
      <c r="D331" s="213">
        <v>1</v>
      </c>
      <c r="E331" s="14">
        <f t="shared" si="64"/>
        <v>18</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559</v>
      </c>
      <c r="V331" s="23">
        <f>SUM(K331:M331)</f>
        <v>113</v>
      </c>
      <c r="W331" s="24">
        <f t="shared" si="53"/>
        <v>28900</v>
      </c>
      <c r="X331" s="24">
        <f t="shared" si="55"/>
        <v>28900</v>
      </c>
      <c r="Y331" s="205">
        <f t="shared" si="54"/>
        <v>28900</v>
      </c>
    </row>
    <row r="332" spans="1:25" ht="14.25" x14ac:dyDescent="0.2">
      <c r="A332" s="20">
        <v>44215.333333333336</v>
      </c>
      <c r="B332" s="23">
        <v>222</v>
      </c>
      <c r="C332" s="14">
        <f t="shared" si="63"/>
        <v>32873</v>
      </c>
      <c r="D332" s="213">
        <v>3</v>
      </c>
      <c r="E332" s="14">
        <f t="shared" si="64"/>
        <v>21</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563</v>
      </c>
      <c r="V332" s="23">
        <f>SUM(K332:M332)</f>
        <v>125</v>
      </c>
      <c r="W332" s="24">
        <f t="shared" si="53"/>
        <v>29289</v>
      </c>
      <c r="X332" s="24">
        <f t="shared" si="55"/>
        <v>29290</v>
      </c>
      <c r="Y332" s="205">
        <f t="shared" si="54"/>
        <v>29290</v>
      </c>
    </row>
    <row r="333" spans="1:25" ht="14.25" x14ac:dyDescent="0.2">
      <c r="A333" s="20">
        <v>44216.333333333336</v>
      </c>
      <c r="B333" s="30">
        <v>197</v>
      </c>
      <c r="C333" s="14">
        <f t="shared" si="63"/>
        <v>33070</v>
      </c>
      <c r="D333" s="213">
        <v>2</v>
      </c>
      <c r="E333" s="14">
        <f t="shared" si="64"/>
        <v>23</v>
      </c>
      <c r="F333" s="21">
        <f t="shared" si="65"/>
        <v>172</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567</v>
      </c>
      <c r="V333" s="23">
        <f>SUM(K333:M333)</f>
        <v>107</v>
      </c>
      <c r="W333" s="24">
        <f t="shared" si="53"/>
        <v>29645</v>
      </c>
      <c r="X333" s="24">
        <f t="shared" si="55"/>
        <v>29645</v>
      </c>
      <c r="Y333" s="205">
        <f t="shared" si="54"/>
        <v>29645</v>
      </c>
    </row>
    <row r="334" spans="1:25" ht="14.25" x14ac:dyDescent="0.2">
      <c r="A334" s="20">
        <v>44217.333333333336</v>
      </c>
      <c r="B334" s="30">
        <v>204</v>
      </c>
      <c r="C334" s="14">
        <f t="shared" si="63"/>
        <v>33274</v>
      </c>
      <c r="D334" s="30">
        <v>5</v>
      </c>
      <c r="E334" s="14">
        <f t="shared" si="64"/>
        <v>28</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5</v>
      </c>
      <c r="U334" s="13">
        <f t="shared" si="67"/>
        <v>572</v>
      </c>
      <c r="V334" s="23">
        <f>SUM(K334:M334)</f>
        <v>107</v>
      </c>
      <c r="W334" s="24">
        <f t="shared" si="53"/>
        <v>29888</v>
      </c>
      <c r="X334" s="24">
        <f t="shared" si="55"/>
        <v>29890</v>
      </c>
      <c r="Y334" s="205">
        <f t="shared" si="54"/>
        <v>29890</v>
      </c>
    </row>
    <row r="335" spans="1:25" ht="14.25" x14ac:dyDescent="0.2">
      <c r="A335" s="20">
        <v>44218.333333333336</v>
      </c>
      <c r="B335" s="23">
        <v>177</v>
      </c>
      <c r="C335" s="14">
        <f t="shared" si="63"/>
        <v>33451</v>
      </c>
      <c r="D335" s="30">
        <v>7</v>
      </c>
      <c r="E335" s="14">
        <f t="shared" si="64"/>
        <v>35</v>
      </c>
      <c r="F335" s="21">
        <f>AVERAGE(B332:B338)</f>
        <v>161.57142857142858</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30">
        <v>3</v>
      </c>
      <c r="U335" s="13">
        <f t="shared" si="67"/>
        <v>575</v>
      </c>
      <c r="V335" s="23">
        <f>SUM(K335:M335)</f>
        <v>106</v>
      </c>
      <c r="W335" s="24">
        <f t="shared" si="53"/>
        <v>30129</v>
      </c>
      <c r="X335" s="24">
        <f t="shared" si="55"/>
        <v>30130</v>
      </c>
      <c r="Y335" s="205">
        <f t="shared" si="54"/>
        <v>30130</v>
      </c>
    </row>
    <row r="336" spans="1:25" ht="14.25" x14ac:dyDescent="0.2">
      <c r="A336" s="20">
        <v>44219.333333333336</v>
      </c>
      <c r="B336" s="30">
        <v>160</v>
      </c>
      <c r="C336" s="14">
        <f t="shared" si="63"/>
        <v>33611</v>
      </c>
      <c r="D336" s="30">
        <v>7</v>
      </c>
      <c r="E336" s="14">
        <f t="shared" si="64"/>
        <v>42</v>
      </c>
      <c r="F336" s="21">
        <f>AVERAGE(B333:B339)</f>
        <v>155.42857142857142</v>
      </c>
      <c r="G336" s="21">
        <f t="shared" si="62"/>
        <v>23.529411764705884</v>
      </c>
      <c r="H336" s="21">
        <f t="shared" si="51"/>
        <v>25.294117647058822</v>
      </c>
      <c r="I336" s="21">
        <f t="shared" si="58"/>
        <v>177.05882352941177</v>
      </c>
      <c r="J336" s="21">
        <f t="shared" si="52"/>
        <v>376.47058823529414</v>
      </c>
      <c r="K336" s="22"/>
      <c r="L336" s="22"/>
      <c r="M336" s="22"/>
      <c r="N336" s="22"/>
      <c r="O336" s="125"/>
      <c r="P336" s="125"/>
      <c r="Q336" s="125"/>
      <c r="R336" s="22"/>
      <c r="S336" s="22"/>
      <c r="T336" s="30">
        <v>5</v>
      </c>
      <c r="U336" s="13">
        <f t="shared" si="67"/>
        <v>580</v>
      </c>
      <c r="V336" s="23">
        <v>106</v>
      </c>
      <c r="W336" s="24">
        <f t="shared" si="53"/>
        <v>30333</v>
      </c>
      <c r="X336" s="24">
        <f t="shared" si="55"/>
        <v>30335</v>
      </c>
      <c r="Y336" s="205">
        <f t="shared" si="54"/>
        <v>30335</v>
      </c>
    </row>
    <row r="337" spans="1:25" ht="14.25" x14ac:dyDescent="0.2">
      <c r="A337" s="20">
        <v>44220.333333333336</v>
      </c>
      <c r="B337" s="30">
        <v>41</v>
      </c>
      <c r="C337" s="14">
        <f t="shared" si="63"/>
        <v>33652</v>
      </c>
      <c r="D337" s="30">
        <v>4</v>
      </c>
      <c r="E337" s="14">
        <f t="shared" si="64"/>
        <v>46</v>
      </c>
      <c r="F337" s="21">
        <f>AVERAGE(B334:B340)</f>
        <v>147.14285714285714</v>
      </c>
      <c r="G337" s="21">
        <f t="shared" si="62"/>
        <v>6.0294117647058822</v>
      </c>
      <c r="H337" s="21">
        <f t="shared" ref="H337:H348" si="69">(G331+G332+G333+G334+G335+G336+G337)/7</f>
        <v>24.663865546218489</v>
      </c>
      <c r="I337" s="21">
        <f t="shared" si="58"/>
        <v>172.64705882352942</v>
      </c>
      <c r="J337" s="21">
        <f t="shared" ref="J337:J348" si="70">SUM(G324:G337)</f>
        <v>365.29411764705878</v>
      </c>
      <c r="K337" s="22"/>
      <c r="L337" s="22"/>
      <c r="M337" s="22"/>
      <c r="N337" s="22"/>
      <c r="O337" s="125"/>
      <c r="P337" s="125"/>
      <c r="Q337" s="125"/>
      <c r="R337" s="22"/>
      <c r="S337" s="22"/>
      <c r="T337" s="23">
        <v>0</v>
      </c>
      <c r="U337" s="13">
        <f t="shared" si="67"/>
        <v>580</v>
      </c>
      <c r="V337" s="13">
        <v>106</v>
      </c>
      <c r="W337" s="14">
        <f t="shared" ref="W337:W348" si="71">SUM(W336,V337)</f>
        <v>30439</v>
      </c>
      <c r="X337" s="24">
        <f t="shared" si="55"/>
        <v>30440</v>
      </c>
      <c r="Y337" s="205">
        <f t="shared" si="54"/>
        <v>30440</v>
      </c>
    </row>
    <row r="338" spans="1:25" ht="14.25" x14ac:dyDescent="0.2">
      <c r="A338" s="20">
        <v>44221.333333333336</v>
      </c>
      <c r="B338" s="30">
        <v>130</v>
      </c>
      <c r="C338" s="14">
        <f t="shared" si="63"/>
        <v>33782</v>
      </c>
      <c r="D338" s="30">
        <v>4</v>
      </c>
      <c r="E338" s="14">
        <f t="shared" si="64"/>
        <v>50</v>
      </c>
      <c r="F338" s="21">
        <f>AVERAGE(B335:B341)</f>
        <v>139.42857142857142</v>
      </c>
      <c r="G338" s="21">
        <f t="shared" si="62"/>
        <v>19.117647058823529</v>
      </c>
      <c r="H338" s="21">
        <f t="shared" si="69"/>
        <v>23.760504201680675</v>
      </c>
      <c r="I338" s="21">
        <f t="shared" si="58"/>
        <v>166.32352941176472</v>
      </c>
      <c r="J338" s="21">
        <f t="shared" si="70"/>
        <v>354.55882352941171</v>
      </c>
      <c r="K338" s="22">
        <v>95</v>
      </c>
      <c r="L338" s="22">
        <v>15</v>
      </c>
      <c r="M338" s="22">
        <v>5</v>
      </c>
      <c r="N338" s="22">
        <f>SUM(M338+L338)</f>
        <v>20</v>
      </c>
      <c r="O338" s="125">
        <v>36</v>
      </c>
      <c r="P338" s="125">
        <v>11</v>
      </c>
      <c r="Q338" s="125">
        <v>12</v>
      </c>
      <c r="R338" s="22">
        <v>8</v>
      </c>
      <c r="S338" s="22">
        <f t="shared" ref="S338:S342" si="72">R338+Q338</f>
        <v>20</v>
      </c>
      <c r="T338" s="30">
        <v>3</v>
      </c>
      <c r="U338" s="13">
        <f t="shared" si="67"/>
        <v>583</v>
      </c>
      <c r="V338" s="23">
        <f>SUM(K338:M338)</f>
        <v>115</v>
      </c>
      <c r="W338" s="14">
        <f t="shared" si="71"/>
        <v>30554</v>
      </c>
      <c r="X338" s="24">
        <f t="shared" si="55"/>
        <v>30555</v>
      </c>
      <c r="Y338" s="205">
        <f t="shared" si="54"/>
        <v>30555</v>
      </c>
    </row>
    <row r="339" spans="1:25" ht="14.25" x14ac:dyDescent="0.2">
      <c r="A339" s="20">
        <v>44222.333333333336</v>
      </c>
      <c r="B339" s="30">
        <v>179</v>
      </c>
      <c r="C339" s="14">
        <f t="shared" si="63"/>
        <v>33961</v>
      </c>
      <c r="D339" s="30">
        <v>14</v>
      </c>
      <c r="E339" s="14">
        <f t="shared" si="64"/>
        <v>64</v>
      </c>
      <c r="F339" s="21">
        <f t="shared" ref="F339:F340" si="73">AVERAGE(B336:B342)</f>
        <v>135.42857142857142</v>
      </c>
      <c r="G339" s="21">
        <f t="shared" si="62"/>
        <v>26.323529411764707</v>
      </c>
      <c r="H339" s="21">
        <f t="shared" si="69"/>
        <v>22.857142857142858</v>
      </c>
      <c r="I339" s="21">
        <f t="shared" si="58"/>
        <v>160</v>
      </c>
      <c r="J339" s="21">
        <f t="shared" si="70"/>
        <v>340.29411764705884</v>
      </c>
      <c r="K339" s="22">
        <v>92</v>
      </c>
      <c r="L339" s="22">
        <v>12</v>
      </c>
      <c r="M339" s="22">
        <v>5</v>
      </c>
      <c r="N339" s="22">
        <f>SUM(M339+L339)</f>
        <v>17</v>
      </c>
      <c r="O339" s="125">
        <v>39</v>
      </c>
      <c r="P339" s="125">
        <v>11</v>
      </c>
      <c r="Q339" s="125">
        <v>11</v>
      </c>
      <c r="R339" s="22">
        <v>9</v>
      </c>
      <c r="S339" s="22">
        <f t="shared" si="72"/>
        <v>20</v>
      </c>
      <c r="T339" s="30">
        <v>6</v>
      </c>
      <c r="U339" s="13">
        <f t="shared" si="67"/>
        <v>589</v>
      </c>
      <c r="V339" s="23">
        <f>SUM(K339:M339)</f>
        <v>109</v>
      </c>
      <c r="W339" s="14">
        <f t="shared" si="71"/>
        <v>30663</v>
      </c>
      <c r="X339" s="24">
        <f t="shared" si="55"/>
        <v>30665</v>
      </c>
      <c r="Y339" s="205">
        <f t="shared" si="54"/>
        <v>30665</v>
      </c>
    </row>
    <row r="340" spans="1:25" ht="14.25" x14ac:dyDescent="0.2">
      <c r="A340" s="20">
        <v>44223.333333333336</v>
      </c>
      <c r="B340" s="30">
        <v>139</v>
      </c>
      <c r="C340" s="14">
        <f t="shared" si="63"/>
        <v>34100</v>
      </c>
      <c r="D340" s="30">
        <v>11</v>
      </c>
      <c r="E340" s="14">
        <f t="shared" si="64"/>
        <v>75</v>
      </c>
      <c r="F340" s="21">
        <f t="shared" si="73"/>
        <v>128.14285714285714</v>
      </c>
      <c r="G340" s="21">
        <f t="shared" si="62"/>
        <v>20.441176470588236</v>
      </c>
      <c r="H340" s="21">
        <f t="shared" si="69"/>
        <v>21.638655462184875</v>
      </c>
      <c r="I340" s="21">
        <f t="shared" si="58"/>
        <v>151.47058823529412</v>
      </c>
      <c r="J340" s="21">
        <f t="shared" si="70"/>
        <v>333.82352941176464</v>
      </c>
      <c r="K340" s="22">
        <v>72</v>
      </c>
      <c r="L340" s="22">
        <v>13</v>
      </c>
      <c r="M340" s="22">
        <v>3</v>
      </c>
      <c r="N340" s="22">
        <f>SUM(M340+L340)</f>
        <v>16</v>
      </c>
      <c r="O340" s="125">
        <v>37</v>
      </c>
      <c r="P340" s="125">
        <v>13</v>
      </c>
      <c r="Q340" s="125">
        <v>13</v>
      </c>
      <c r="R340" s="22">
        <v>16</v>
      </c>
      <c r="S340" s="22">
        <f t="shared" si="72"/>
        <v>29</v>
      </c>
      <c r="T340" s="30">
        <v>4</v>
      </c>
      <c r="U340" s="13">
        <f t="shared" si="67"/>
        <v>593</v>
      </c>
      <c r="V340" s="23">
        <f>SUM(K340:M340)</f>
        <v>88</v>
      </c>
      <c r="W340" s="14">
        <f t="shared" si="71"/>
        <v>30751</v>
      </c>
      <c r="X340" s="24">
        <f t="shared" si="55"/>
        <v>30750</v>
      </c>
      <c r="Y340" s="205">
        <f t="shared" si="54"/>
        <v>30750</v>
      </c>
    </row>
    <row r="341" spans="1:25" ht="14.25" x14ac:dyDescent="0.2">
      <c r="A341" s="20">
        <v>44224.333333333336</v>
      </c>
      <c r="B341" s="30">
        <v>150</v>
      </c>
      <c r="C341" s="14">
        <f t="shared" si="63"/>
        <v>34250</v>
      </c>
      <c r="D341" s="30">
        <v>9</v>
      </c>
      <c r="E341" s="14">
        <f t="shared" si="64"/>
        <v>84</v>
      </c>
      <c r="F341" s="21">
        <f>AVERAGE(B338:B344)</f>
        <v>129.42857142857142</v>
      </c>
      <c r="G341" s="21">
        <f t="shared" si="62"/>
        <v>22.058823529411764</v>
      </c>
      <c r="H341" s="21">
        <f t="shared" si="69"/>
        <v>20.504201680672271</v>
      </c>
      <c r="I341" s="21">
        <f t="shared" si="58"/>
        <v>143.52941176470588</v>
      </c>
      <c r="J341" s="21">
        <f t="shared" si="70"/>
        <v>317.5</v>
      </c>
      <c r="K341" s="22">
        <v>72</v>
      </c>
      <c r="L341" s="22">
        <v>13</v>
      </c>
      <c r="M341" s="22">
        <v>4</v>
      </c>
      <c r="N341" s="22">
        <f t="shared" ref="N341:N342" si="74">SUM(M341+L341)</f>
        <v>17</v>
      </c>
      <c r="O341" s="125">
        <v>35</v>
      </c>
      <c r="P341" s="125">
        <v>14</v>
      </c>
      <c r="Q341" s="125">
        <v>15</v>
      </c>
      <c r="R341" s="22">
        <v>14</v>
      </c>
      <c r="S341" s="22">
        <f t="shared" si="72"/>
        <v>29</v>
      </c>
      <c r="T341" s="30">
        <v>2</v>
      </c>
      <c r="U341" s="13">
        <f t="shared" si="67"/>
        <v>595</v>
      </c>
      <c r="V341" s="23">
        <f>SUM(K341:M341)</f>
        <v>89</v>
      </c>
      <c r="W341" s="14">
        <f t="shared" si="71"/>
        <v>30840</v>
      </c>
      <c r="X341" s="24">
        <f t="shared" si="55"/>
        <v>30840</v>
      </c>
      <c r="Y341" s="205">
        <f t="shared" si="54"/>
        <v>30840</v>
      </c>
    </row>
    <row r="342" spans="1:25" ht="14.25" x14ac:dyDescent="0.2">
      <c r="A342" s="20">
        <v>44225.333333333336</v>
      </c>
      <c r="B342" s="23">
        <v>149</v>
      </c>
      <c r="C342" s="14">
        <f t="shared" si="63"/>
        <v>34399</v>
      </c>
      <c r="D342" s="30">
        <v>37</v>
      </c>
      <c r="E342" s="14">
        <f t="shared" si="64"/>
        <v>121</v>
      </c>
      <c r="F342" s="21">
        <f>AVERAGE(B339:B345)</f>
        <v>124.42857142857143</v>
      </c>
      <c r="G342" s="21">
        <f t="shared" si="62"/>
        <v>21.911764705882355</v>
      </c>
      <c r="H342" s="21">
        <f t="shared" si="69"/>
        <v>19.915966386554622</v>
      </c>
      <c r="I342" s="21">
        <f t="shared" si="58"/>
        <v>139.41176470588235</v>
      </c>
      <c r="J342" s="21">
        <f t="shared" si="70"/>
        <v>316.32352941176475</v>
      </c>
      <c r="K342" s="22">
        <v>56</v>
      </c>
      <c r="L342" s="22">
        <v>13</v>
      </c>
      <c r="M342" s="22">
        <v>3</v>
      </c>
      <c r="N342" s="22">
        <f t="shared" si="74"/>
        <v>16</v>
      </c>
      <c r="O342" s="125">
        <v>34</v>
      </c>
      <c r="P342" s="125">
        <v>14</v>
      </c>
      <c r="Q342" s="125">
        <v>16</v>
      </c>
      <c r="R342" s="22">
        <v>15</v>
      </c>
      <c r="S342" s="22">
        <f t="shared" si="72"/>
        <v>31</v>
      </c>
      <c r="T342" s="23">
        <v>4</v>
      </c>
      <c r="U342" s="13">
        <f t="shared" si="67"/>
        <v>599</v>
      </c>
      <c r="V342" s="23">
        <f>SUM(K342:M342)</f>
        <v>72</v>
      </c>
      <c r="W342" s="14">
        <f t="shared" si="71"/>
        <v>30912</v>
      </c>
      <c r="X342" s="24">
        <f t="shared" si="55"/>
        <v>30910</v>
      </c>
      <c r="Y342" s="205">
        <f t="shared" si="54"/>
        <v>30910</v>
      </c>
    </row>
    <row r="343" spans="1:25" ht="14.25" x14ac:dyDescent="0.2">
      <c r="A343" s="20">
        <v>44226.333333333336</v>
      </c>
      <c r="B343" s="23">
        <v>109</v>
      </c>
      <c r="C343" s="14">
        <f t="shared" si="63"/>
        <v>34508</v>
      </c>
      <c r="D343" s="30">
        <v>13</v>
      </c>
      <c r="E343" s="14">
        <f t="shared" si="64"/>
        <v>134</v>
      </c>
      <c r="F343" s="21">
        <f>AVERAGE(B340:B346)</f>
        <v>118.71428571428571</v>
      </c>
      <c r="G343" s="21">
        <f t="shared" si="62"/>
        <v>16.029411764705884</v>
      </c>
      <c r="H343" s="21">
        <f t="shared" si="69"/>
        <v>18.844537815126049</v>
      </c>
      <c r="I343" s="21">
        <f t="shared" si="58"/>
        <v>131.91176470588235</v>
      </c>
      <c r="J343" s="21">
        <f t="shared" si="70"/>
        <v>308.97058823529414</v>
      </c>
      <c r="K343" s="22"/>
      <c r="L343" s="22"/>
      <c r="M343" s="22"/>
      <c r="N343" s="22"/>
      <c r="O343" s="125"/>
      <c r="P343" s="125"/>
      <c r="Q343" s="125"/>
      <c r="R343" s="22"/>
      <c r="S343" s="22"/>
      <c r="T343" s="30">
        <v>3</v>
      </c>
      <c r="U343" s="13">
        <f t="shared" si="67"/>
        <v>602</v>
      </c>
      <c r="V343" s="23">
        <v>72</v>
      </c>
      <c r="W343" s="14">
        <f t="shared" si="71"/>
        <v>30984</v>
      </c>
      <c r="X343" s="24">
        <f t="shared" si="55"/>
        <v>30985</v>
      </c>
      <c r="Y343" s="205">
        <f t="shared" ref="Y343:Y348" si="75">IF(X343&gt;X342,X343,X342)</f>
        <v>30985</v>
      </c>
    </row>
    <row r="344" spans="1:25" ht="14.25" x14ac:dyDescent="0.2">
      <c r="A344" s="20">
        <v>44227.333333333336</v>
      </c>
      <c r="B344" s="30">
        <v>50</v>
      </c>
      <c r="C344" s="14">
        <f t="shared" si="63"/>
        <v>34558</v>
      </c>
      <c r="D344" s="30">
        <v>11</v>
      </c>
      <c r="E344" s="14">
        <f t="shared" si="64"/>
        <v>145</v>
      </c>
      <c r="F344" s="21">
        <f>AVERAGE(B341:B347)</f>
        <v>114.57142857142857</v>
      </c>
      <c r="G344" s="21">
        <f t="shared" si="62"/>
        <v>7.3529411764705888</v>
      </c>
      <c r="H344" s="21">
        <f t="shared" si="69"/>
        <v>19.033613445378148</v>
      </c>
      <c r="I344" s="21">
        <f t="shared" si="58"/>
        <v>133.23529411764704</v>
      </c>
      <c r="J344" s="21">
        <f t="shared" si="70"/>
        <v>305.88235294117646</v>
      </c>
      <c r="K344" s="22"/>
      <c r="L344" s="22"/>
      <c r="M344" s="22"/>
      <c r="N344" s="22"/>
      <c r="O344" s="125"/>
      <c r="P344" s="125"/>
      <c r="Q344" s="125"/>
      <c r="R344" s="22"/>
      <c r="S344" s="22"/>
      <c r="T344" s="30">
        <v>3</v>
      </c>
      <c r="U344" s="13">
        <f t="shared" si="67"/>
        <v>605</v>
      </c>
      <c r="V344" s="23">
        <v>72</v>
      </c>
      <c r="W344" s="14">
        <f t="shared" si="71"/>
        <v>31056</v>
      </c>
      <c r="X344" s="24">
        <f t="shared" ref="X344:X348" si="76">MROUND(W344,5)</f>
        <v>31055</v>
      </c>
      <c r="Y344" s="205">
        <f t="shared" si="75"/>
        <v>31055</v>
      </c>
    </row>
    <row r="345" spans="1:25" ht="14.25" x14ac:dyDescent="0.2">
      <c r="A345" s="20">
        <v>44228.333333333336</v>
      </c>
      <c r="B345" s="23">
        <v>95</v>
      </c>
      <c r="C345" s="14">
        <f t="shared" si="63"/>
        <v>34653</v>
      </c>
      <c r="D345" s="30">
        <v>7</v>
      </c>
      <c r="E345" s="14">
        <f t="shared" si="64"/>
        <v>152</v>
      </c>
      <c r="F345" s="21">
        <f>AVERAGE(B342:B348)</f>
        <v>109.85714285714286</v>
      </c>
      <c r="G345" s="21">
        <f t="shared" si="62"/>
        <v>13.970588235294118</v>
      </c>
      <c r="H345" s="21">
        <f t="shared" si="69"/>
        <v>18.298319327731097</v>
      </c>
      <c r="I345" s="21">
        <f t="shared" si="58"/>
        <v>128.08823529411768</v>
      </c>
      <c r="J345" s="21">
        <f t="shared" si="70"/>
        <v>294.41176470588243</v>
      </c>
      <c r="K345" s="22">
        <v>40</v>
      </c>
      <c r="L345" s="22">
        <v>16</v>
      </c>
      <c r="M345" s="22">
        <v>3</v>
      </c>
      <c r="N345" s="22">
        <f t="shared" ref="N345:N348" si="77">SUM(M345+L345)</f>
        <v>19</v>
      </c>
      <c r="O345" s="125">
        <v>38</v>
      </c>
      <c r="P345" s="125">
        <v>10</v>
      </c>
      <c r="Q345" s="125">
        <v>12</v>
      </c>
      <c r="R345" s="22">
        <v>19</v>
      </c>
      <c r="S345" s="22">
        <f t="shared" ref="S345:S348" si="78">R345+Q345</f>
        <v>31</v>
      </c>
      <c r="T345" s="30">
        <v>3</v>
      </c>
      <c r="U345" s="13">
        <f t="shared" si="67"/>
        <v>608</v>
      </c>
      <c r="V345" s="23">
        <f>SUM(K345:M345)</f>
        <v>59</v>
      </c>
      <c r="W345" s="14">
        <f t="shared" si="71"/>
        <v>31115</v>
      </c>
      <c r="X345" s="24">
        <f t="shared" si="76"/>
        <v>31115</v>
      </c>
      <c r="Y345" s="205">
        <f t="shared" si="75"/>
        <v>31115</v>
      </c>
    </row>
    <row r="346" spans="1:25" ht="14.25" x14ac:dyDescent="0.2">
      <c r="A346" s="20">
        <v>44229.333333333336</v>
      </c>
      <c r="B346" s="30">
        <v>139</v>
      </c>
      <c r="C346" s="14">
        <f t="shared" si="63"/>
        <v>34792</v>
      </c>
      <c r="D346" s="30">
        <v>22</v>
      </c>
      <c r="E346" s="14">
        <f t="shared" si="64"/>
        <v>174</v>
      </c>
      <c r="F346" s="21"/>
      <c r="G346" s="21">
        <f t="shared" si="62"/>
        <v>20.441176470588236</v>
      </c>
      <c r="H346" s="21">
        <f t="shared" si="69"/>
        <v>17.457983193277311</v>
      </c>
      <c r="I346" s="21">
        <f t="shared" si="58"/>
        <v>122.20588235294117</v>
      </c>
      <c r="J346" s="21">
        <f t="shared" si="70"/>
        <v>282.20588235294116</v>
      </c>
      <c r="K346" s="22">
        <v>50</v>
      </c>
      <c r="L346" s="22">
        <v>20</v>
      </c>
      <c r="M346" s="22">
        <v>4</v>
      </c>
      <c r="N346" s="22">
        <f t="shared" si="77"/>
        <v>24</v>
      </c>
      <c r="O346" s="125">
        <v>44</v>
      </c>
      <c r="P346" s="125">
        <v>4</v>
      </c>
      <c r="Q346" s="125">
        <v>6</v>
      </c>
      <c r="R346" s="22">
        <v>14</v>
      </c>
      <c r="S346" s="22">
        <f t="shared" si="78"/>
        <v>20</v>
      </c>
      <c r="T346" s="30">
        <v>2</v>
      </c>
      <c r="U346" s="13">
        <f t="shared" si="67"/>
        <v>610</v>
      </c>
      <c r="V346" s="23">
        <f>SUM(K346:M346)</f>
        <v>74</v>
      </c>
      <c r="W346" s="14">
        <f t="shared" si="71"/>
        <v>31189</v>
      </c>
      <c r="X346" s="24">
        <f t="shared" si="76"/>
        <v>31190</v>
      </c>
      <c r="Y346" s="205">
        <f t="shared" si="75"/>
        <v>31190</v>
      </c>
    </row>
    <row r="347" spans="1:25" ht="14.25" x14ac:dyDescent="0.2">
      <c r="A347" s="20">
        <v>44230.333333333336</v>
      </c>
      <c r="B347" s="30">
        <v>110</v>
      </c>
      <c r="C347" s="14">
        <f t="shared" si="63"/>
        <v>34902</v>
      </c>
      <c r="D347" s="30">
        <v>15</v>
      </c>
      <c r="E347" s="14">
        <f t="shared" si="64"/>
        <v>189</v>
      </c>
      <c r="F347" s="21"/>
      <c r="G347" s="21">
        <f t="shared" si="62"/>
        <v>16.176470588235293</v>
      </c>
      <c r="H347" s="21">
        <f t="shared" si="69"/>
        <v>16.84873949579832</v>
      </c>
      <c r="I347" s="21">
        <f t="shared" si="58"/>
        <v>117.94117647058823</v>
      </c>
      <c r="J347" s="21">
        <f t="shared" si="70"/>
        <v>269.41176470588232</v>
      </c>
      <c r="K347" s="22">
        <v>46</v>
      </c>
      <c r="L347" s="22">
        <v>16</v>
      </c>
      <c r="M347" s="215">
        <v>3</v>
      </c>
      <c r="N347" s="22">
        <f t="shared" si="77"/>
        <v>19</v>
      </c>
      <c r="O347" s="125">
        <v>39</v>
      </c>
      <c r="P347" s="125">
        <v>9</v>
      </c>
      <c r="Q347" s="125">
        <v>10</v>
      </c>
      <c r="R347" s="22">
        <v>13</v>
      </c>
      <c r="S347" s="22">
        <f t="shared" si="78"/>
        <v>23</v>
      </c>
      <c r="T347" s="23">
        <v>0</v>
      </c>
      <c r="U347" s="13">
        <f t="shared" si="67"/>
        <v>610</v>
      </c>
      <c r="V347" s="23">
        <f>SUM(K347:M347)</f>
        <v>65</v>
      </c>
      <c r="W347" s="14">
        <f t="shared" si="71"/>
        <v>31254</v>
      </c>
      <c r="X347" s="24">
        <f t="shared" si="76"/>
        <v>31255</v>
      </c>
      <c r="Y347" s="205">
        <f t="shared" si="75"/>
        <v>31255</v>
      </c>
    </row>
    <row r="348" spans="1:25" ht="14.25" x14ac:dyDescent="0.2">
      <c r="A348" s="20">
        <v>44231.333333333336</v>
      </c>
      <c r="B348" s="23">
        <v>117</v>
      </c>
      <c r="C348" s="14">
        <f t="shared" si="63"/>
        <v>35019</v>
      </c>
      <c r="D348" s="23">
        <v>3</v>
      </c>
      <c r="E348" s="14">
        <f t="shared" si="64"/>
        <v>192</v>
      </c>
      <c r="F348" s="21"/>
      <c r="G348" s="21">
        <f t="shared" si="62"/>
        <v>17.205882352941178</v>
      </c>
      <c r="H348" s="21">
        <f t="shared" si="69"/>
        <v>16.155462184873947</v>
      </c>
      <c r="I348" s="21">
        <f t="shared" si="58"/>
        <v>113.08823529411764</v>
      </c>
      <c r="J348" s="21">
        <f t="shared" si="70"/>
        <v>256.61764705882354</v>
      </c>
      <c r="K348" s="22">
        <v>45</v>
      </c>
      <c r="L348" s="22">
        <v>15</v>
      </c>
      <c r="M348" s="22">
        <v>1</v>
      </c>
      <c r="N348" s="22">
        <f t="shared" si="77"/>
        <v>16</v>
      </c>
      <c r="O348" s="125">
        <v>39</v>
      </c>
      <c r="P348" s="125">
        <v>9</v>
      </c>
      <c r="Q348" s="125">
        <v>11</v>
      </c>
      <c r="R348" s="22">
        <v>10</v>
      </c>
      <c r="S348" s="22">
        <f t="shared" si="78"/>
        <v>21</v>
      </c>
      <c r="T348" s="23">
        <v>2</v>
      </c>
      <c r="U348" s="13">
        <f t="shared" si="67"/>
        <v>612</v>
      </c>
      <c r="V348" s="23">
        <f>SUM(K348:M348)</f>
        <v>61</v>
      </c>
      <c r="W348" s="14">
        <f t="shared" si="71"/>
        <v>31315</v>
      </c>
      <c r="X348" s="24">
        <f t="shared" si="76"/>
        <v>31315</v>
      </c>
      <c r="Y348" s="205">
        <f t="shared" si="75"/>
        <v>31315</v>
      </c>
    </row>
    <row r="349" spans="1:25" ht="14.25" x14ac:dyDescent="0.2">
      <c r="A349" s="20">
        <v>44232.333333333336</v>
      </c>
      <c r="B349" s="23"/>
      <c r="C349" s="14"/>
      <c r="D349" s="23"/>
      <c r="E349" s="14"/>
      <c r="F349" s="21"/>
      <c r="G349" s="21"/>
      <c r="H349" s="21"/>
      <c r="I349" s="21"/>
      <c r="J349" s="21"/>
      <c r="K349" s="22"/>
      <c r="L349" s="22"/>
      <c r="M349" s="22"/>
      <c r="N349" s="22"/>
      <c r="O349" s="125"/>
      <c r="P349" s="125"/>
      <c r="Q349" s="125"/>
      <c r="R349" s="22"/>
      <c r="S349" s="22"/>
      <c r="T349" s="23"/>
      <c r="U349" s="13"/>
      <c r="V349" s="23"/>
      <c r="W349" s="14"/>
      <c r="X349" s="24"/>
      <c r="Y349" s="205"/>
    </row>
    <row r="350" spans="1:25" ht="14.25" x14ac:dyDescent="0.2">
      <c r="A350" s="20">
        <v>44233.333333333336</v>
      </c>
      <c r="B350" s="23"/>
      <c r="C350" s="14"/>
      <c r="D350" s="23"/>
      <c r="E350" s="14"/>
      <c r="F350" s="21"/>
      <c r="G350" s="21"/>
      <c r="H350" s="21"/>
      <c r="I350" s="21"/>
      <c r="J350" s="21"/>
      <c r="K350" s="22"/>
      <c r="L350" s="22"/>
      <c r="M350" s="22"/>
      <c r="N350" s="22"/>
      <c r="O350" s="125"/>
      <c r="P350" s="125"/>
      <c r="Q350" s="125"/>
      <c r="R350" s="22"/>
      <c r="S350" s="22"/>
      <c r="T350" s="23"/>
      <c r="U350" s="13"/>
      <c r="V350" s="23"/>
      <c r="W350" s="14"/>
      <c r="X350" s="24"/>
      <c r="Y350" s="205"/>
    </row>
    <row r="351" spans="1:25" ht="14.25" x14ac:dyDescent="0.2">
      <c r="A351" s="20">
        <v>44234.333333333336</v>
      </c>
      <c r="B351" s="23"/>
      <c r="C351" s="14"/>
      <c r="D351" s="23"/>
      <c r="E351" s="14"/>
      <c r="F351" s="21"/>
      <c r="G351" s="21"/>
      <c r="H351" s="21"/>
      <c r="I351" s="21"/>
      <c r="J351" s="21"/>
      <c r="K351" s="22"/>
      <c r="L351" s="22"/>
      <c r="M351" s="22"/>
      <c r="N351" s="22"/>
      <c r="O351" s="125"/>
      <c r="P351" s="125"/>
      <c r="Q351" s="125"/>
      <c r="R351" s="22"/>
      <c r="S351" s="22"/>
      <c r="T351" s="23"/>
      <c r="U351" s="13"/>
      <c r="V351" s="23"/>
      <c r="W351" s="14"/>
      <c r="X351" s="24"/>
      <c r="Y351" s="205"/>
    </row>
    <row r="352" spans="1:25" ht="14.25" x14ac:dyDescent="0.2">
      <c r="A352" s="34"/>
      <c r="B352" s="23"/>
      <c r="C352" s="23"/>
      <c r="D352" s="21"/>
      <c r="E352" s="21"/>
      <c r="F352" s="21"/>
      <c r="G352" s="21"/>
      <c r="H352" s="21"/>
      <c r="I352" s="21"/>
      <c r="J352" s="21"/>
      <c r="K352" s="22"/>
      <c r="L352" s="22"/>
      <c r="M352" s="22"/>
      <c r="N352" s="22"/>
      <c r="O352" s="125"/>
      <c r="P352" s="125"/>
      <c r="Q352" s="125"/>
      <c r="R352" s="22"/>
      <c r="S352" s="22"/>
      <c r="T352" s="24"/>
      <c r="U352" s="24"/>
      <c r="V352" s="23"/>
      <c r="W352" s="14"/>
      <c r="X352" s="24"/>
      <c r="Y352" s="203"/>
    </row>
    <row r="353" spans="1:25" s="38" customFormat="1" ht="15" thickBot="1" x14ac:dyDescent="0.25">
      <c r="A353" s="35" t="s">
        <v>87</v>
      </c>
      <c r="B353" s="36">
        <f>SUM(C112,B113:B352)</f>
        <v>35019</v>
      </c>
      <c r="C353" s="36"/>
      <c r="D353" s="182">
        <f>SUM(D309:D352)</f>
        <v>192</v>
      </c>
      <c r="E353" s="182"/>
      <c r="F353" s="37"/>
      <c r="G353" s="37"/>
      <c r="H353" s="37"/>
      <c r="I353" s="37"/>
      <c r="J353" s="37"/>
      <c r="K353" s="37"/>
      <c r="L353" s="37"/>
      <c r="M353" s="37"/>
      <c r="N353" s="37"/>
      <c r="O353" s="126"/>
      <c r="P353" s="126"/>
      <c r="Q353" s="126"/>
      <c r="R353" s="37"/>
      <c r="S353" s="37"/>
      <c r="T353" s="36">
        <f>SUM(U112,T113:T352)</f>
        <v>612</v>
      </c>
      <c r="U353" s="36"/>
      <c r="V353" s="36"/>
      <c r="W353" s="36"/>
      <c r="X353" s="36"/>
      <c r="Y353" s="206"/>
    </row>
    <row r="354" spans="1:25" ht="12.75" thickTop="1" x14ac:dyDescent="0.2">
      <c r="B354" s="39"/>
      <c r="K354" s="32"/>
      <c r="L354" s="32"/>
      <c r="M354" s="32"/>
      <c r="N354" s="32"/>
      <c r="O354" s="32"/>
      <c r="P354" s="32"/>
      <c r="Q354" s="32"/>
      <c r="R354" s="32"/>
      <c r="S354" s="32"/>
      <c r="T354" s="39"/>
      <c r="U354" s="39"/>
      <c r="V354" s="39"/>
    </row>
    <row r="355" spans="1:25" x14ac:dyDescent="0.2">
      <c r="B355" s="39"/>
      <c r="K355" s="32"/>
      <c r="L355" s="32"/>
      <c r="M355" s="32"/>
      <c r="N355" s="32"/>
      <c r="O355" s="32"/>
      <c r="P355" s="32"/>
      <c r="Q355" s="32"/>
      <c r="R355" s="32"/>
      <c r="S355" s="32"/>
      <c r="T355" s="39"/>
      <c r="U355" s="39"/>
      <c r="V355" s="39"/>
    </row>
    <row r="356" spans="1:25" x14ac:dyDescent="0.2">
      <c r="B356" s="39"/>
      <c r="K356" s="32"/>
      <c r="L356" s="32"/>
      <c r="M356" s="32"/>
      <c r="N356" s="32"/>
      <c r="O356" s="32"/>
      <c r="P356" s="32"/>
      <c r="Q356" s="32"/>
      <c r="R356" s="32"/>
      <c r="S356" s="32"/>
      <c r="T356" s="39"/>
      <c r="U356" s="39"/>
      <c r="V356" s="39"/>
    </row>
    <row r="357" spans="1:25" x14ac:dyDescent="0.2">
      <c r="B357" s="39"/>
      <c r="K357" s="32"/>
      <c r="L357" s="32"/>
      <c r="M357" s="32"/>
      <c r="N357" s="32"/>
      <c r="O357" s="32"/>
      <c r="P357" s="32"/>
      <c r="Q357" s="32"/>
      <c r="R357" s="32"/>
      <c r="S357" s="32"/>
      <c r="T357" s="39"/>
      <c r="U357" s="39"/>
      <c r="V357" s="39"/>
    </row>
    <row r="358" spans="1:25" x14ac:dyDescent="0.2">
      <c r="B358" s="39"/>
      <c r="K358" s="32"/>
      <c r="L358" s="32"/>
      <c r="M358" s="32"/>
      <c r="N358" s="32"/>
      <c r="O358" s="32"/>
      <c r="P358" s="32"/>
      <c r="Q358" s="32"/>
      <c r="R358" s="32"/>
      <c r="S358" s="32"/>
      <c r="T358" s="39"/>
      <c r="U358" s="39"/>
      <c r="V358" s="39"/>
    </row>
    <row r="359" spans="1:25" x14ac:dyDescent="0.2">
      <c r="B359" s="39"/>
      <c r="K359" s="32"/>
      <c r="L359" s="32"/>
      <c r="M359" s="32"/>
      <c r="N359" s="32"/>
      <c r="O359" s="32"/>
      <c r="P359" s="32"/>
      <c r="Q359" s="32"/>
      <c r="R359" s="32"/>
      <c r="S359" s="32"/>
      <c r="T359" s="39"/>
      <c r="U359" s="39"/>
      <c r="V359" s="39"/>
    </row>
    <row r="360" spans="1:25" x14ac:dyDescent="0.2">
      <c r="B360" s="39"/>
      <c r="K360" s="32"/>
      <c r="L360" s="32"/>
      <c r="M360" s="32"/>
      <c r="N360" s="32"/>
      <c r="O360" s="32"/>
      <c r="P360" s="32"/>
      <c r="Q360" s="32"/>
      <c r="R360" s="32"/>
      <c r="S360" s="32"/>
      <c r="T360" s="39"/>
      <c r="U360" s="39"/>
      <c r="V360" s="39"/>
    </row>
    <row r="361" spans="1:25" x14ac:dyDescent="0.2">
      <c r="B361" s="39"/>
      <c r="K361" s="32"/>
      <c r="L361" s="32"/>
      <c r="M361" s="32"/>
      <c r="N361" s="32"/>
      <c r="O361" s="32"/>
      <c r="P361" s="32"/>
      <c r="Q361" s="32"/>
      <c r="R361" s="32"/>
      <c r="S361" s="32"/>
      <c r="T361" s="39"/>
      <c r="U361" s="39"/>
      <c r="V361" s="39"/>
    </row>
    <row r="362" spans="1:25" x14ac:dyDescent="0.2">
      <c r="B362" s="39"/>
      <c r="K362" s="32"/>
      <c r="L362" s="32"/>
      <c r="M362" s="32"/>
      <c r="N362" s="32"/>
      <c r="O362" s="32"/>
      <c r="P362" s="32"/>
      <c r="Q362" s="32"/>
      <c r="R362" s="32"/>
      <c r="S362" s="32"/>
      <c r="T362" s="39"/>
      <c r="U362" s="39"/>
      <c r="V362" s="39"/>
    </row>
    <row r="363" spans="1:25" x14ac:dyDescent="0.2">
      <c r="B363" s="39"/>
      <c r="K363" s="32"/>
      <c r="L363" s="32"/>
      <c r="M363" s="32"/>
      <c r="N363" s="32"/>
      <c r="O363" s="32"/>
      <c r="P363" s="32"/>
      <c r="Q363" s="32"/>
      <c r="R363" s="32"/>
      <c r="S363" s="32"/>
      <c r="T363" s="39"/>
      <c r="U363" s="39"/>
      <c r="V363" s="39"/>
    </row>
    <row r="364" spans="1:25" x14ac:dyDescent="0.2">
      <c r="B364" s="39"/>
      <c r="K364" s="32"/>
      <c r="L364" s="32"/>
      <c r="M364" s="32"/>
      <c r="N364" s="32"/>
      <c r="O364" s="32"/>
      <c r="P364" s="32"/>
      <c r="Q364" s="32"/>
      <c r="R364" s="32"/>
      <c r="S364" s="32"/>
      <c r="T364" s="39"/>
      <c r="U364" s="39"/>
      <c r="V364" s="39"/>
    </row>
    <row r="365" spans="1:25" x14ac:dyDescent="0.2">
      <c r="B365" s="39"/>
      <c r="K365" s="32"/>
      <c r="L365" s="32"/>
      <c r="M365" s="32"/>
      <c r="N365" s="32"/>
      <c r="O365" s="32"/>
      <c r="P365" s="32"/>
      <c r="Q365" s="32"/>
      <c r="R365" s="32"/>
      <c r="S365" s="32"/>
      <c r="T365" s="39"/>
      <c r="U365" s="39"/>
      <c r="V365" s="39"/>
    </row>
    <row r="366" spans="1:25" x14ac:dyDescent="0.2">
      <c r="B366" s="39"/>
      <c r="K366" s="32"/>
      <c r="L366" s="32"/>
      <c r="M366" s="32"/>
      <c r="N366" s="32"/>
      <c r="O366" s="32"/>
      <c r="P366" s="32"/>
      <c r="Q366" s="32"/>
      <c r="R366" s="32"/>
      <c r="S366" s="32"/>
      <c r="T366" s="39"/>
      <c r="U366" s="39"/>
      <c r="V366" s="39"/>
    </row>
    <row r="367" spans="1:25" x14ac:dyDescent="0.2">
      <c r="B367" s="39"/>
      <c r="K367" s="32"/>
      <c r="L367" s="32"/>
      <c r="M367" s="32"/>
      <c r="N367" s="32"/>
      <c r="O367" s="32"/>
      <c r="P367" s="32"/>
      <c r="Q367" s="32"/>
      <c r="R367" s="32"/>
      <c r="S367" s="32"/>
      <c r="T367" s="39"/>
      <c r="U367" s="39"/>
      <c r="V367" s="39"/>
    </row>
    <row r="368" spans="1:25" x14ac:dyDescent="0.2">
      <c r="B368" s="39"/>
      <c r="K368" s="32"/>
      <c r="L368" s="32"/>
      <c r="M368" s="32"/>
      <c r="N368" s="32"/>
      <c r="O368" s="32"/>
      <c r="P368" s="32"/>
      <c r="Q368" s="32"/>
      <c r="R368" s="32"/>
      <c r="S368" s="32"/>
      <c r="T368" s="39"/>
      <c r="U368" s="39"/>
      <c r="V368" s="39"/>
    </row>
    <row r="369" spans="2:22" x14ac:dyDescent="0.2">
      <c r="B369" s="39"/>
      <c r="K369" s="32"/>
      <c r="L369" s="32"/>
      <c r="M369" s="32"/>
      <c r="N369" s="32"/>
      <c r="O369" s="32"/>
      <c r="P369" s="32"/>
      <c r="Q369" s="32"/>
      <c r="R369" s="32"/>
      <c r="S369" s="32"/>
      <c r="T369" s="39"/>
      <c r="U369" s="39"/>
      <c r="V369" s="39"/>
    </row>
    <row r="370" spans="2:22" x14ac:dyDescent="0.2">
      <c r="B370" s="39"/>
      <c r="K370" s="32"/>
      <c r="L370" s="32"/>
      <c r="M370" s="32"/>
      <c r="N370" s="32"/>
      <c r="O370" s="32"/>
      <c r="P370" s="32"/>
      <c r="Q370" s="32"/>
      <c r="R370" s="32"/>
      <c r="S370" s="32"/>
      <c r="T370" s="39"/>
      <c r="U370" s="39"/>
      <c r="V370" s="39"/>
    </row>
    <row r="371" spans="2:22" x14ac:dyDescent="0.2">
      <c r="B371" s="39"/>
      <c r="K371" s="32"/>
      <c r="L371" s="32"/>
      <c r="M371" s="32"/>
      <c r="N371" s="32"/>
      <c r="O371" s="32"/>
      <c r="P371" s="32"/>
      <c r="Q371" s="32"/>
      <c r="R371" s="32"/>
      <c r="S371" s="32"/>
      <c r="T371" s="39"/>
      <c r="U371" s="39"/>
      <c r="V371" s="39"/>
    </row>
    <row r="372" spans="2:22" x14ac:dyDescent="0.2">
      <c r="B372" s="39"/>
      <c r="K372" s="32"/>
      <c r="L372" s="32"/>
      <c r="M372" s="32"/>
      <c r="N372" s="32"/>
      <c r="O372" s="32"/>
      <c r="P372" s="32"/>
      <c r="Q372" s="32"/>
      <c r="R372" s="32"/>
      <c r="S372" s="32"/>
      <c r="T372" s="39"/>
      <c r="U372" s="39"/>
      <c r="V372" s="39"/>
    </row>
    <row r="373" spans="2:22" x14ac:dyDescent="0.2">
      <c r="B373" s="39"/>
      <c r="K373" s="32"/>
      <c r="L373" s="32"/>
      <c r="M373" s="32"/>
      <c r="N373" s="32"/>
      <c r="O373" s="32"/>
      <c r="P373" s="32"/>
      <c r="Q373" s="32"/>
      <c r="R373" s="32"/>
      <c r="S373" s="32"/>
      <c r="T373" s="39"/>
      <c r="U373" s="39"/>
      <c r="V373" s="39"/>
    </row>
    <row r="374" spans="2:22" x14ac:dyDescent="0.2">
      <c r="B374" s="39"/>
      <c r="K374" s="32"/>
      <c r="L374" s="32"/>
      <c r="M374" s="32"/>
      <c r="N374" s="32"/>
      <c r="O374" s="32"/>
      <c r="P374" s="32"/>
      <c r="Q374" s="32"/>
      <c r="R374" s="32"/>
      <c r="S374" s="32"/>
      <c r="T374" s="39"/>
      <c r="U374" s="39"/>
      <c r="V374" s="39"/>
    </row>
    <row r="375" spans="2:22" x14ac:dyDescent="0.2">
      <c r="B375" s="39"/>
      <c r="K375" s="32"/>
      <c r="L375" s="32"/>
      <c r="M375" s="32"/>
      <c r="N375" s="32"/>
      <c r="O375" s="32"/>
      <c r="P375" s="32"/>
      <c r="Q375" s="32"/>
      <c r="R375" s="32"/>
      <c r="S375" s="32"/>
      <c r="T375" s="39"/>
      <c r="U375" s="39"/>
      <c r="V375" s="39"/>
    </row>
    <row r="376" spans="2:22" x14ac:dyDescent="0.2">
      <c r="B376" s="39"/>
      <c r="K376" s="32"/>
      <c r="L376" s="32"/>
      <c r="M376" s="32"/>
      <c r="N376" s="32"/>
      <c r="O376" s="32"/>
      <c r="P376" s="32"/>
      <c r="Q376" s="32"/>
      <c r="R376" s="32"/>
      <c r="S376" s="32"/>
      <c r="T376" s="39"/>
      <c r="U376" s="39"/>
      <c r="V376" s="39"/>
    </row>
    <row r="377" spans="2:22" x14ac:dyDescent="0.2">
      <c r="B377" s="39"/>
      <c r="K377" s="32"/>
      <c r="L377" s="32"/>
      <c r="M377" s="32"/>
      <c r="N377" s="32"/>
      <c r="O377" s="32"/>
      <c r="P377" s="32"/>
      <c r="Q377" s="32"/>
      <c r="R377" s="32"/>
      <c r="S377" s="32"/>
      <c r="T377" s="39"/>
      <c r="U377" s="39"/>
      <c r="V377" s="39"/>
    </row>
    <row r="378" spans="2:22" x14ac:dyDescent="0.2">
      <c r="B378" s="39"/>
      <c r="K378" s="32"/>
      <c r="L378" s="32"/>
      <c r="M378" s="32"/>
      <c r="N378" s="32"/>
      <c r="O378" s="32"/>
      <c r="P378" s="32"/>
      <c r="Q378" s="32"/>
      <c r="R378" s="32"/>
      <c r="S378" s="32"/>
      <c r="T378" s="39"/>
      <c r="U378" s="39"/>
      <c r="V378" s="39"/>
    </row>
    <row r="379" spans="2:22" x14ac:dyDescent="0.2">
      <c r="B379" s="39"/>
      <c r="K379" s="32"/>
      <c r="L379" s="32"/>
      <c r="M379" s="32"/>
      <c r="N379" s="32"/>
      <c r="O379" s="32"/>
      <c r="P379" s="32"/>
      <c r="Q379" s="32"/>
      <c r="R379" s="32"/>
      <c r="S379" s="32"/>
      <c r="T379" s="39"/>
      <c r="U379" s="39"/>
      <c r="V379" s="39"/>
    </row>
    <row r="380" spans="2:22" x14ac:dyDescent="0.2">
      <c r="B380" s="39"/>
      <c r="K380" s="32"/>
      <c r="L380" s="32"/>
      <c r="M380" s="32"/>
      <c r="N380" s="32"/>
      <c r="O380" s="32"/>
      <c r="P380" s="32"/>
      <c r="Q380" s="32"/>
      <c r="R380" s="32"/>
      <c r="S380" s="32"/>
      <c r="T380" s="39"/>
      <c r="U380" s="39"/>
      <c r="V380" s="39"/>
    </row>
    <row r="381" spans="2:22" x14ac:dyDescent="0.2">
      <c r="B381" s="39"/>
      <c r="K381" s="32"/>
      <c r="L381" s="32"/>
      <c r="M381" s="32"/>
      <c r="N381" s="32"/>
      <c r="O381" s="32"/>
      <c r="P381" s="32"/>
      <c r="Q381" s="32"/>
      <c r="R381" s="32"/>
      <c r="S381" s="32"/>
      <c r="T381" s="39"/>
      <c r="U381" s="39"/>
      <c r="V381" s="39"/>
    </row>
    <row r="382" spans="2:22" x14ac:dyDescent="0.2">
      <c r="B382" s="39"/>
      <c r="K382" s="32"/>
      <c r="L382" s="32"/>
      <c r="M382" s="32"/>
      <c r="N382" s="32"/>
      <c r="O382" s="32"/>
      <c r="P382" s="32"/>
      <c r="Q382" s="32"/>
      <c r="R382" s="32"/>
      <c r="S382" s="32"/>
      <c r="T382" s="39"/>
      <c r="U382" s="39"/>
      <c r="V382" s="39"/>
    </row>
    <row r="383" spans="2:22" x14ac:dyDescent="0.2">
      <c r="B383" s="39"/>
      <c r="K383" s="32"/>
      <c r="L383" s="32"/>
      <c r="M383" s="32"/>
      <c r="N383" s="32"/>
      <c r="O383" s="32"/>
      <c r="P383" s="32"/>
      <c r="Q383" s="32"/>
      <c r="R383" s="32"/>
      <c r="S383" s="32"/>
      <c r="T383" s="39"/>
      <c r="U383" s="39"/>
      <c r="V383" s="39"/>
    </row>
    <row r="384" spans="2:22" x14ac:dyDescent="0.2">
      <c r="B384" s="39"/>
      <c r="K384" s="32"/>
      <c r="L384" s="32"/>
      <c r="M384" s="32"/>
      <c r="N384" s="32"/>
      <c r="O384" s="32"/>
      <c r="P384" s="32"/>
      <c r="Q384" s="32"/>
      <c r="R384" s="32"/>
      <c r="S384" s="32"/>
      <c r="T384" s="39"/>
      <c r="U384" s="39"/>
      <c r="V384" s="39"/>
    </row>
    <row r="385" spans="2:22" x14ac:dyDescent="0.2">
      <c r="B385" s="39"/>
      <c r="K385" s="32"/>
      <c r="L385" s="32"/>
      <c r="M385" s="32"/>
      <c r="N385" s="32"/>
      <c r="O385" s="32"/>
      <c r="P385" s="32"/>
      <c r="Q385" s="32"/>
      <c r="R385" s="32"/>
      <c r="S385" s="32"/>
      <c r="T385" s="39"/>
      <c r="U385" s="39"/>
      <c r="V385" s="39"/>
    </row>
    <row r="386" spans="2:22" x14ac:dyDescent="0.2">
      <c r="B386" s="39"/>
      <c r="K386" s="32"/>
      <c r="L386" s="32"/>
      <c r="M386" s="32"/>
      <c r="N386" s="32"/>
      <c r="O386" s="32"/>
      <c r="P386" s="32"/>
      <c r="Q386" s="32"/>
      <c r="R386" s="32"/>
      <c r="S386" s="32"/>
      <c r="T386" s="39"/>
      <c r="U386" s="39"/>
      <c r="V386" s="39"/>
    </row>
    <row r="387" spans="2:22" x14ac:dyDescent="0.2">
      <c r="B387" s="39"/>
      <c r="K387" s="32"/>
      <c r="L387" s="32"/>
      <c r="M387" s="32"/>
      <c r="N387" s="32"/>
      <c r="O387" s="32"/>
      <c r="P387" s="32"/>
      <c r="Q387" s="32"/>
      <c r="R387" s="32"/>
      <c r="S387" s="32"/>
      <c r="T387" s="39"/>
      <c r="U387" s="39"/>
      <c r="V387" s="39"/>
    </row>
    <row r="388" spans="2:22" x14ac:dyDescent="0.2">
      <c r="B388" s="39"/>
      <c r="K388" s="32"/>
      <c r="L388" s="32"/>
      <c r="M388" s="32"/>
      <c r="N388" s="32"/>
      <c r="O388" s="32"/>
      <c r="P388" s="32"/>
      <c r="Q388" s="32"/>
      <c r="R388" s="32"/>
      <c r="S388" s="32"/>
      <c r="T388" s="39"/>
      <c r="U388" s="39"/>
      <c r="V388" s="39"/>
    </row>
    <row r="389" spans="2:22" x14ac:dyDescent="0.2">
      <c r="B389" s="39"/>
      <c r="K389" s="32"/>
      <c r="L389" s="32"/>
      <c r="M389" s="32"/>
      <c r="N389" s="32"/>
      <c r="O389" s="32"/>
      <c r="P389" s="32"/>
      <c r="Q389" s="32"/>
      <c r="R389" s="32"/>
      <c r="S389" s="32"/>
      <c r="T389" s="39"/>
      <c r="U389" s="39"/>
      <c r="V389" s="39"/>
    </row>
    <row r="390" spans="2:22" x14ac:dyDescent="0.2">
      <c r="B390" s="39"/>
      <c r="K390" s="32"/>
      <c r="L390" s="32"/>
      <c r="M390" s="32"/>
      <c r="N390" s="32"/>
      <c r="O390" s="32"/>
      <c r="P390" s="32"/>
      <c r="Q390" s="32"/>
      <c r="R390" s="32"/>
      <c r="S390" s="32"/>
      <c r="T390" s="39"/>
      <c r="U390" s="39"/>
      <c r="V390" s="39"/>
    </row>
    <row r="391" spans="2:22" x14ac:dyDescent="0.2">
      <c r="B391" s="39"/>
      <c r="K391" s="32"/>
      <c r="L391" s="32"/>
      <c r="M391" s="32"/>
      <c r="N391" s="32"/>
      <c r="O391" s="32"/>
      <c r="P391" s="32"/>
      <c r="Q391" s="32"/>
      <c r="R391" s="32"/>
      <c r="S391" s="32"/>
      <c r="T391" s="39"/>
      <c r="U391" s="39"/>
      <c r="V391" s="39"/>
    </row>
    <row r="392" spans="2:22" x14ac:dyDescent="0.2">
      <c r="B392" s="39"/>
      <c r="K392" s="32"/>
      <c r="L392" s="32"/>
      <c r="M392" s="32"/>
      <c r="N392" s="32"/>
      <c r="O392" s="32"/>
      <c r="P392" s="32"/>
      <c r="Q392" s="32"/>
      <c r="R392" s="32"/>
      <c r="S392" s="32"/>
      <c r="T392" s="39"/>
      <c r="U392" s="39"/>
      <c r="V392" s="39"/>
    </row>
    <row r="393" spans="2:22" x14ac:dyDescent="0.2">
      <c r="B393" s="39"/>
      <c r="K393" s="32"/>
      <c r="L393" s="32"/>
      <c r="M393" s="32"/>
      <c r="N393" s="32"/>
      <c r="O393" s="32"/>
      <c r="P393" s="32"/>
      <c r="Q393" s="32"/>
      <c r="R393" s="32"/>
      <c r="S393" s="32"/>
      <c r="T393" s="39"/>
      <c r="U393" s="39"/>
      <c r="V393" s="39"/>
    </row>
    <row r="394" spans="2:22" x14ac:dyDescent="0.2">
      <c r="B394" s="39"/>
      <c r="K394" s="32"/>
      <c r="L394" s="32"/>
      <c r="M394" s="32"/>
      <c r="N394" s="32"/>
      <c r="O394" s="32"/>
      <c r="P394" s="32"/>
      <c r="Q394" s="32"/>
      <c r="R394" s="32"/>
      <c r="S394" s="32"/>
      <c r="T394" s="39"/>
      <c r="U394" s="39"/>
      <c r="V394" s="39"/>
    </row>
    <row r="395" spans="2:22" x14ac:dyDescent="0.2">
      <c r="B395" s="39"/>
      <c r="K395" s="32"/>
      <c r="L395" s="32"/>
      <c r="M395" s="32"/>
      <c r="N395" s="32"/>
      <c r="O395" s="32"/>
      <c r="P395" s="32"/>
      <c r="Q395" s="32"/>
      <c r="R395" s="32"/>
      <c r="S395" s="32"/>
      <c r="T395" s="39"/>
      <c r="U395" s="39"/>
      <c r="V395" s="39"/>
    </row>
    <row r="396" spans="2:22" x14ac:dyDescent="0.2">
      <c r="B396" s="39"/>
      <c r="K396" s="32"/>
      <c r="L396" s="32"/>
      <c r="M396" s="32"/>
      <c r="N396" s="32"/>
      <c r="O396" s="32"/>
      <c r="P396" s="32"/>
      <c r="Q396" s="32"/>
      <c r="R396" s="32"/>
      <c r="S396" s="32"/>
      <c r="T396" s="39"/>
      <c r="U396" s="39"/>
      <c r="V396" s="39"/>
    </row>
    <row r="397" spans="2:22" x14ac:dyDescent="0.2">
      <c r="B397" s="39"/>
      <c r="K397" s="32"/>
      <c r="L397" s="32"/>
      <c r="M397" s="32"/>
      <c r="N397" s="32"/>
      <c r="O397" s="32"/>
      <c r="P397" s="32"/>
      <c r="Q397" s="32"/>
      <c r="R397" s="32"/>
      <c r="S397" s="32"/>
      <c r="T397" s="39"/>
      <c r="U397" s="39"/>
      <c r="V397" s="39"/>
    </row>
    <row r="398" spans="2:22" x14ac:dyDescent="0.2">
      <c r="B398" s="39"/>
      <c r="K398" s="32"/>
      <c r="L398" s="32"/>
      <c r="M398" s="32"/>
      <c r="N398" s="32"/>
      <c r="O398" s="32"/>
      <c r="P398" s="32"/>
      <c r="Q398" s="32"/>
      <c r="R398" s="32"/>
      <c r="S398" s="32"/>
      <c r="T398" s="39"/>
      <c r="U398" s="39"/>
      <c r="V398" s="39"/>
    </row>
    <row r="399" spans="2:22" x14ac:dyDescent="0.2">
      <c r="B399" s="39"/>
      <c r="T399" s="39"/>
      <c r="U399" s="39"/>
      <c r="V399" s="39"/>
    </row>
    <row r="400" spans="2:22" x14ac:dyDescent="0.2">
      <c r="B400" s="39"/>
      <c r="T400" s="39"/>
      <c r="U400" s="39"/>
      <c r="V400" s="39"/>
    </row>
    <row r="401" spans="2:22" x14ac:dyDescent="0.2">
      <c r="B401" s="39"/>
      <c r="T401" s="39"/>
      <c r="U401" s="39"/>
      <c r="V401" s="39"/>
    </row>
    <row r="402" spans="2:22" x14ac:dyDescent="0.2">
      <c r="B402" s="39"/>
      <c r="T402" s="39"/>
      <c r="U402" s="39"/>
      <c r="V402" s="39"/>
    </row>
    <row r="403" spans="2:22" x14ac:dyDescent="0.2">
      <c r="B403" s="39"/>
      <c r="T403" s="39"/>
      <c r="U403" s="39"/>
      <c r="V403" s="39"/>
    </row>
    <row r="404" spans="2:22" x14ac:dyDescent="0.2">
      <c r="B404" s="39"/>
      <c r="T404" s="39"/>
      <c r="U404" s="39"/>
      <c r="V404" s="39"/>
    </row>
    <row r="405" spans="2:22" x14ac:dyDescent="0.2">
      <c r="B405" s="39"/>
      <c r="T405" s="39"/>
      <c r="U405" s="39"/>
      <c r="V405" s="39"/>
    </row>
    <row r="406" spans="2:22" x14ac:dyDescent="0.2">
      <c r="B406" s="39"/>
      <c r="T406" s="39"/>
      <c r="U406" s="39"/>
      <c r="V406" s="39"/>
    </row>
    <row r="407" spans="2:22" x14ac:dyDescent="0.2">
      <c r="B407" s="39"/>
      <c r="T407" s="39"/>
      <c r="U407" s="39"/>
      <c r="V407" s="39"/>
    </row>
    <row r="408" spans="2:22" x14ac:dyDescent="0.2">
      <c r="B408" s="39"/>
      <c r="T408" s="39"/>
      <c r="U408" s="39"/>
      <c r="V408" s="39"/>
    </row>
    <row r="409" spans="2:22" x14ac:dyDescent="0.2">
      <c r="B409" s="39"/>
      <c r="T409" s="39"/>
      <c r="U409" s="39"/>
      <c r="V409" s="39"/>
    </row>
    <row r="410" spans="2:22" x14ac:dyDescent="0.2">
      <c r="B410" s="39"/>
      <c r="T410" s="39"/>
      <c r="U410" s="39"/>
      <c r="V410" s="39"/>
    </row>
    <row r="411" spans="2:22" x14ac:dyDescent="0.2">
      <c r="B411" s="39"/>
      <c r="T411" s="39"/>
      <c r="U411" s="39"/>
      <c r="V411" s="39"/>
    </row>
    <row r="412" spans="2:22" x14ac:dyDescent="0.2">
      <c r="B412" s="39"/>
      <c r="T412" s="39"/>
      <c r="U412" s="39"/>
      <c r="V412" s="39"/>
    </row>
    <row r="413" spans="2:22" x14ac:dyDescent="0.2">
      <c r="B413" s="39"/>
      <c r="T413" s="39"/>
      <c r="U413" s="39"/>
      <c r="V413" s="39"/>
    </row>
    <row r="414" spans="2:22" x14ac:dyDescent="0.2">
      <c r="B414" s="39"/>
      <c r="T414" s="39"/>
      <c r="U414" s="39"/>
      <c r="V414" s="39"/>
    </row>
    <row r="415" spans="2:22" x14ac:dyDescent="0.2">
      <c r="B415" s="39"/>
      <c r="T415" s="39"/>
      <c r="U415" s="39"/>
      <c r="V415" s="39"/>
    </row>
    <row r="416" spans="2:22" x14ac:dyDescent="0.2">
      <c r="B416" s="39"/>
      <c r="T416" s="39"/>
      <c r="U416" s="39"/>
      <c r="V416" s="39"/>
    </row>
    <row r="417" spans="2:22" x14ac:dyDescent="0.2">
      <c r="B417" s="39"/>
      <c r="T417" s="39"/>
      <c r="U417" s="39"/>
      <c r="V417" s="39"/>
    </row>
    <row r="418" spans="2:22" x14ac:dyDescent="0.2">
      <c r="B418" s="39"/>
      <c r="T418" s="39"/>
      <c r="U418" s="39"/>
      <c r="V418" s="39"/>
    </row>
    <row r="419" spans="2:22" x14ac:dyDescent="0.2">
      <c r="B419" s="39"/>
      <c r="T419" s="39"/>
      <c r="U419" s="39"/>
      <c r="V419" s="39"/>
    </row>
    <row r="420" spans="2:22" x14ac:dyDescent="0.2">
      <c r="B420" s="39"/>
      <c r="T420" s="39"/>
      <c r="U420" s="39"/>
      <c r="V420" s="39"/>
    </row>
    <row r="421" spans="2:22" x14ac:dyDescent="0.2">
      <c r="B421" s="39"/>
      <c r="T421" s="39"/>
      <c r="U421" s="39"/>
      <c r="V421" s="39"/>
    </row>
    <row r="422" spans="2:22" x14ac:dyDescent="0.2">
      <c r="B422" s="39"/>
      <c r="T422" s="39"/>
      <c r="U422" s="39"/>
      <c r="V422" s="39"/>
    </row>
    <row r="423" spans="2:22" x14ac:dyDescent="0.2">
      <c r="B423" s="39"/>
      <c r="T423" s="39"/>
      <c r="U423" s="39"/>
      <c r="V423" s="39"/>
    </row>
    <row r="424" spans="2:22" x14ac:dyDescent="0.2">
      <c r="B424" s="39"/>
      <c r="T424" s="39"/>
      <c r="U424" s="39"/>
      <c r="V424" s="39"/>
    </row>
    <row r="425" spans="2:22" x14ac:dyDescent="0.2">
      <c r="B425" s="39"/>
      <c r="T425" s="39"/>
      <c r="U425" s="39"/>
      <c r="V425" s="39"/>
    </row>
    <row r="426" spans="2:22" x14ac:dyDescent="0.2">
      <c r="B426" s="39"/>
      <c r="T426" s="39"/>
      <c r="U426" s="39"/>
      <c r="V426" s="39"/>
    </row>
    <row r="427" spans="2:22" x14ac:dyDescent="0.2">
      <c r="B427" s="39"/>
      <c r="T427" s="39"/>
      <c r="U427" s="39"/>
      <c r="V427" s="39"/>
    </row>
    <row r="428" spans="2:22" x14ac:dyDescent="0.2">
      <c r="B428" s="39"/>
      <c r="T428" s="39"/>
      <c r="U428" s="39"/>
      <c r="V428" s="39"/>
    </row>
    <row r="429" spans="2:22" x14ac:dyDescent="0.2">
      <c r="B429" s="39"/>
      <c r="T429" s="39"/>
      <c r="U429" s="39"/>
      <c r="V429" s="39"/>
    </row>
    <row r="430" spans="2:22" x14ac:dyDescent="0.2">
      <c r="B430" s="39"/>
      <c r="T430" s="39"/>
      <c r="U430" s="39"/>
      <c r="V430" s="39"/>
    </row>
    <row r="431" spans="2:22" x14ac:dyDescent="0.2">
      <c r="B431" s="39"/>
      <c r="T431" s="39"/>
      <c r="U431" s="39"/>
      <c r="V431" s="39"/>
    </row>
    <row r="432" spans="2:22" x14ac:dyDescent="0.2">
      <c r="B432" s="39"/>
      <c r="T432" s="39"/>
      <c r="U432" s="39"/>
      <c r="V432" s="39"/>
    </row>
    <row r="433" spans="2:22" x14ac:dyDescent="0.2">
      <c r="B433" s="39"/>
      <c r="T433" s="39"/>
      <c r="U433" s="39"/>
      <c r="V433" s="39"/>
    </row>
    <row r="434" spans="2:22" x14ac:dyDescent="0.2">
      <c r="B434" s="39"/>
      <c r="T434" s="39"/>
      <c r="U434" s="39"/>
      <c r="V434" s="39"/>
    </row>
    <row r="435" spans="2:22" x14ac:dyDescent="0.2">
      <c r="B435" s="39"/>
      <c r="T435" s="39"/>
      <c r="U435" s="39"/>
      <c r="V435" s="39"/>
    </row>
    <row r="436" spans="2:22" x14ac:dyDescent="0.2">
      <c r="B436" s="39"/>
      <c r="T436" s="39"/>
      <c r="U436" s="39"/>
      <c r="V436" s="39"/>
    </row>
    <row r="437" spans="2:22" x14ac:dyDescent="0.2">
      <c r="B437" s="39"/>
      <c r="T437" s="39"/>
      <c r="U437" s="39"/>
      <c r="V437" s="39"/>
    </row>
    <row r="438" spans="2:22" x14ac:dyDescent="0.2">
      <c r="B438" s="39"/>
      <c r="T438" s="39"/>
      <c r="U438" s="39"/>
      <c r="V438" s="39"/>
    </row>
    <row r="439" spans="2:22" x14ac:dyDescent="0.2">
      <c r="B439" s="39"/>
      <c r="T439" s="39"/>
      <c r="U439" s="39"/>
      <c r="V439" s="39"/>
    </row>
    <row r="440" spans="2:22" x14ac:dyDescent="0.2">
      <c r="B440" s="39"/>
      <c r="T440" s="39"/>
      <c r="U440" s="39"/>
      <c r="V440" s="39"/>
    </row>
    <row r="441" spans="2:22" x14ac:dyDescent="0.2">
      <c r="B441" s="39"/>
      <c r="T441" s="39"/>
      <c r="U441" s="39"/>
      <c r="V441" s="39"/>
    </row>
    <row r="442" spans="2:22" x14ac:dyDescent="0.2">
      <c r="B442" s="39"/>
      <c r="T442" s="39"/>
      <c r="U442" s="39"/>
      <c r="V442" s="39"/>
    </row>
    <row r="443" spans="2:22" x14ac:dyDescent="0.2">
      <c r="B443" s="39"/>
      <c r="T443" s="39"/>
      <c r="U443" s="39"/>
      <c r="V443" s="39"/>
    </row>
    <row r="444" spans="2:22" x14ac:dyDescent="0.2">
      <c r="B444" s="39"/>
      <c r="T444" s="39"/>
      <c r="U444" s="39"/>
      <c r="V444" s="39"/>
    </row>
    <row r="445" spans="2:22" x14ac:dyDescent="0.2">
      <c r="B445" s="39"/>
      <c r="T445" s="39"/>
      <c r="U445" s="39"/>
      <c r="V445" s="39"/>
    </row>
    <row r="446" spans="2:22" x14ac:dyDescent="0.2">
      <c r="B446" s="39"/>
      <c r="T446" s="39"/>
      <c r="U446" s="39"/>
      <c r="V446" s="39"/>
    </row>
    <row r="447" spans="2:22" x14ac:dyDescent="0.2">
      <c r="B447" s="39"/>
      <c r="T447" s="39"/>
      <c r="U447" s="39"/>
      <c r="V447" s="39"/>
    </row>
    <row r="448" spans="2:22" x14ac:dyDescent="0.2">
      <c r="B448" s="39"/>
      <c r="T448" s="39"/>
      <c r="U448" s="39"/>
      <c r="V448" s="39"/>
    </row>
    <row r="449" spans="2:22" x14ac:dyDescent="0.2">
      <c r="B449" s="39"/>
      <c r="T449" s="39"/>
      <c r="U449" s="39"/>
      <c r="V449" s="39"/>
    </row>
    <row r="450" spans="2:22" x14ac:dyDescent="0.2">
      <c r="B450" s="39"/>
      <c r="T450" s="39"/>
      <c r="U450" s="39"/>
      <c r="V450" s="39"/>
    </row>
    <row r="451" spans="2:22" x14ac:dyDescent="0.2">
      <c r="B451" s="39"/>
      <c r="T451" s="39"/>
      <c r="U451" s="39"/>
      <c r="V451" s="39"/>
    </row>
    <row r="452" spans="2:22" x14ac:dyDescent="0.2">
      <c r="B452" s="39"/>
      <c r="T452" s="39"/>
      <c r="U452" s="39"/>
      <c r="V452" s="39"/>
    </row>
    <row r="453" spans="2:22" x14ac:dyDescent="0.2">
      <c r="B453" s="39"/>
      <c r="T453" s="39"/>
      <c r="U453" s="39"/>
      <c r="V453" s="39"/>
    </row>
    <row r="454" spans="2:22" x14ac:dyDescent="0.2">
      <c r="B454" s="39"/>
      <c r="T454" s="39"/>
      <c r="U454" s="39"/>
      <c r="V454" s="39"/>
    </row>
    <row r="455" spans="2:22" x14ac:dyDescent="0.2">
      <c r="B455" s="39"/>
      <c r="T455" s="39"/>
      <c r="U455" s="39"/>
      <c r="V455" s="39"/>
    </row>
    <row r="456" spans="2:22" x14ac:dyDescent="0.2">
      <c r="B456" s="39"/>
      <c r="T456" s="39"/>
      <c r="U456" s="39"/>
      <c r="V456" s="39"/>
    </row>
    <row r="457" spans="2:22" x14ac:dyDescent="0.2">
      <c r="B457" s="39"/>
      <c r="T457" s="39"/>
      <c r="U457" s="39"/>
      <c r="V457" s="39"/>
    </row>
    <row r="458" spans="2:22" x14ac:dyDescent="0.2">
      <c r="B458" s="39"/>
      <c r="T458" s="39"/>
      <c r="U458" s="39"/>
      <c r="V458" s="39"/>
    </row>
    <row r="459" spans="2:22" x14ac:dyDescent="0.2">
      <c r="B459" s="39"/>
      <c r="T459" s="39"/>
      <c r="U459" s="39"/>
      <c r="V459" s="39"/>
    </row>
    <row r="460" spans="2:22" x14ac:dyDescent="0.2">
      <c r="B460" s="39"/>
      <c r="T460" s="39"/>
      <c r="U460" s="39"/>
      <c r="V460" s="39"/>
    </row>
    <row r="461" spans="2:22" x14ac:dyDescent="0.2">
      <c r="B461" s="39"/>
      <c r="T461" s="39"/>
      <c r="U461" s="39"/>
      <c r="V461" s="39"/>
    </row>
    <row r="462" spans="2:22" x14ac:dyDescent="0.2">
      <c r="B462" s="39"/>
      <c r="T462" s="39"/>
      <c r="U462" s="39"/>
      <c r="V462" s="39"/>
    </row>
    <row r="463" spans="2:22" x14ac:dyDescent="0.2">
      <c r="B463" s="39"/>
      <c r="T463" s="39"/>
      <c r="U463" s="39"/>
      <c r="V463" s="39"/>
    </row>
    <row r="464" spans="2:22" x14ac:dyDescent="0.2">
      <c r="B464" s="39"/>
      <c r="T464" s="39"/>
      <c r="U464" s="39"/>
      <c r="V464" s="39"/>
    </row>
    <row r="465" spans="2:22" x14ac:dyDescent="0.2">
      <c r="B465" s="39"/>
      <c r="T465" s="39"/>
      <c r="U465" s="39"/>
      <c r="V465" s="39"/>
    </row>
    <row r="466" spans="2:22" x14ac:dyDescent="0.2">
      <c r="B466" s="39"/>
      <c r="T466" s="39"/>
      <c r="U466" s="39"/>
      <c r="V466" s="39"/>
    </row>
    <row r="467" spans="2:22" x14ac:dyDescent="0.2">
      <c r="B467" s="39"/>
      <c r="T467" s="39"/>
      <c r="U467" s="39"/>
      <c r="V467" s="39"/>
    </row>
    <row r="468" spans="2:22" x14ac:dyDescent="0.2">
      <c r="B468" s="39"/>
      <c r="T468" s="39"/>
      <c r="U468" s="39"/>
      <c r="V468" s="39"/>
    </row>
    <row r="469" spans="2:22" x14ac:dyDescent="0.2">
      <c r="B469" s="39"/>
      <c r="T469" s="39"/>
      <c r="U469" s="39"/>
      <c r="V469" s="39"/>
    </row>
    <row r="470" spans="2:22" x14ac:dyDescent="0.2">
      <c r="B470" s="39"/>
      <c r="T470" s="39"/>
      <c r="U470" s="39"/>
      <c r="V470" s="39"/>
    </row>
    <row r="471" spans="2:22" x14ac:dyDescent="0.2">
      <c r="B471" s="39"/>
      <c r="T471" s="39"/>
      <c r="U471" s="39"/>
      <c r="V471" s="39"/>
    </row>
    <row r="472" spans="2:22" x14ac:dyDescent="0.2">
      <c r="B472" s="39"/>
      <c r="T472" s="39"/>
      <c r="U472" s="39"/>
      <c r="V472" s="39"/>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topLeftCell="A79" zoomScale="70" zoomScaleNormal="70" workbookViewId="0">
      <selection activeCell="L151" sqref="L151"/>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topLeftCell="A4" zoomScale="70" zoomScaleNormal="70" workbookViewId="0">
      <selection activeCell="AB55" sqref="AB55"/>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43" zoomScale="80" zoomScaleNormal="80" workbookViewId="0">
      <selection activeCell="AA72" sqref="AA72"/>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6"/>
  <sheetViews>
    <sheetView zoomScale="90" zoomScaleNormal="90" workbookViewId="0">
      <selection activeCell="E41" sqref="E4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0" t="s">
        <v>173</v>
      </c>
      <c r="B1" s="231"/>
      <c r="C1" s="231"/>
      <c r="D1" s="231"/>
      <c r="E1" s="232"/>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ht="15" thickBot="1" x14ac:dyDescent="0.25">
      <c r="A35" s="216">
        <v>4</v>
      </c>
      <c r="B35" s="217">
        <v>11816</v>
      </c>
      <c r="C35" s="218">
        <f>B35*E35/100</f>
        <v>1027.992</v>
      </c>
      <c r="D35" s="218">
        <f>SUM(B35,-C35)</f>
        <v>10788.008</v>
      </c>
      <c r="E35" s="219">
        <v>8.6999999999999993</v>
      </c>
    </row>
    <row r="36" spans="1:5" x14ac:dyDescent="0.2">
      <c r="A36" s="208"/>
      <c r="B36" s="209"/>
      <c r="C36" s="210"/>
      <c r="D36" s="210"/>
      <c r="E36" s="211"/>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B1" zoomScale="85" zoomScaleNormal="85" workbookViewId="0">
      <selection activeCell="I18" sqref="I18:L19"/>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3" t="s">
        <v>178</v>
      </c>
      <c r="B1" s="233"/>
      <c r="C1" s="233"/>
      <c r="D1" s="233"/>
      <c r="E1" s="233" t="s">
        <v>169</v>
      </c>
      <c r="F1" s="233"/>
      <c r="G1" s="233"/>
      <c r="H1" s="233"/>
      <c r="I1" s="233"/>
      <c r="J1" s="233"/>
      <c r="K1" s="233"/>
      <c r="L1" s="233"/>
    </row>
    <row r="2" spans="1:12" x14ac:dyDescent="0.2">
      <c r="A2" s="233"/>
      <c r="B2" s="233"/>
      <c r="C2" s="233"/>
      <c r="D2" s="233"/>
      <c r="E2" s="233"/>
      <c r="F2" s="233"/>
      <c r="G2" s="233"/>
      <c r="H2" s="233"/>
      <c r="I2" s="233"/>
      <c r="J2" s="233"/>
      <c r="K2" s="233"/>
      <c r="L2" s="233"/>
    </row>
    <row r="3" spans="1:12" ht="14.1" customHeight="1" x14ac:dyDescent="0.25">
      <c r="A3" s="111" t="s">
        <v>163</v>
      </c>
      <c r="B3" s="112" t="s">
        <v>171</v>
      </c>
      <c r="C3" s="102" t="s">
        <v>165</v>
      </c>
      <c r="D3" s="112" t="s">
        <v>171</v>
      </c>
      <c r="E3" s="234" t="s">
        <v>166</v>
      </c>
      <c r="F3" s="234"/>
      <c r="G3" s="234"/>
      <c r="H3" s="234"/>
      <c r="I3" s="234" t="s">
        <v>167</v>
      </c>
      <c r="J3" s="234"/>
      <c r="K3" s="234"/>
      <c r="L3" s="234"/>
    </row>
    <row r="4" spans="1:12" ht="14.1" customHeight="1" x14ac:dyDescent="0.2">
      <c r="A4" s="242" t="s">
        <v>180</v>
      </c>
      <c r="B4" s="242">
        <v>9</v>
      </c>
      <c r="C4" s="242" t="s">
        <v>166</v>
      </c>
      <c r="D4" s="242">
        <v>256</v>
      </c>
      <c r="E4" s="244" t="s">
        <v>170</v>
      </c>
      <c r="F4" s="244"/>
      <c r="G4" s="244" t="s">
        <v>171</v>
      </c>
      <c r="H4" s="244"/>
      <c r="I4" s="244" t="s">
        <v>170</v>
      </c>
      <c r="J4" s="244"/>
      <c r="K4" s="244" t="s">
        <v>171</v>
      </c>
      <c r="L4" s="244"/>
    </row>
    <row r="5" spans="1:12" ht="14.25" customHeight="1" x14ac:dyDescent="0.2">
      <c r="A5" s="242"/>
      <c r="B5" s="242"/>
      <c r="C5" s="242"/>
      <c r="D5" s="242"/>
      <c r="E5" s="244"/>
      <c r="F5" s="244"/>
      <c r="G5" s="244"/>
      <c r="H5" s="244"/>
      <c r="I5" s="244"/>
      <c r="J5" s="244"/>
      <c r="K5" s="244"/>
      <c r="L5" s="244"/>
    </row>
    <row r="6" spans="1:12" x14ac:dyDescent="0.2">
      <c r="A6" s="242" t="s">
        <v>181</v>
      </c>
      <c r="B6" s="242">
        <v>44</v>
      </c>
      <c r="C6" s="242" t="s">
        <v>167</v>
      </c>
      <c r="D6" s="242">
        <v>287</v>
      </c>
      <c r="E6" s="243">
        <v>0</v>
      </c>
      <c r="F6" s="243"/>
      <c r="G6" s="243">
        <v>7</v>
      </c>
      <c r="H6" s="243"/>
      <c r="I6" s="243">
        <v>0</v>
      </c>
      <c r="J6" s="243"/>
      <c r="K6" s="238">
        <v>16</v>
      </c>
      <c r="L6" s="239"/>
    </row>
    <row r="7" spans="1:12" x14ac:dyDescent="0.2">
      <c r="A7" s="242"/>
      <c r="B7" s="242"/>
      <c r="C7" s="242"/>
      <c r="D7" s="242"/>
      <c r="E7" s="243"/>
      <c r="F7" s="243"/>
      <c r="G7" s="243"/>
      <c r="H7" s="243"/>
      <c r="I7" s="243"/>
      <c r="J7" s="243"/>
      <c r="K7" s="240"/>
      <c r="L7" s="241"/>
    </row>
    <row r="8" spans="1:12" x14ac:dyDescent="0.2">
      <c r="A8" s="242" t="s">
        <v>182</v>
      </c>
      <c r="B8" s="242">
        <v>116</v>
      </c>
      <c r="C8" s="242" t="s">
        <v>168</v>
      </c>
      <c r="D8" s="242">
        <v>12</v>
      </c>
      <c r="E8" s="243">
        <v>1</v>
      </c>
      <c r="F8" s="243"/>
      <c r="G8" s="243">
        <v>52</v>
      </c>
      <c r="H8" s="243"/>
      <c r="I8" s="243">
        <v>1</v>
      </c>
      <c r="J8" s="243"/>
      <c r="K8" s="238">
        <v>74</v>
      </c>
      <c r="L8" s="239"/>
    </row>
    <row r="9" spans="1:12" x14ac:dyDescent="0.2">
      <c r="A9" s="242"/>
      <c r="B9" s="242"/>
      <c r="C9" s="242"/>
      <c r="D9" s="242"/>
      <c r="E9" s="243"/>
      <c r="F9" s="243"/>
      <c r="G9" s="243"/>
      <c r="H9" s="243"/>
      <c r="I9" s="243"/>
      <c r="J9" s="243"/>
      <c r="K9" s="240"/>
      <c r="L9" s="241"/>
    </row>
    <row r="10" spans="1:12" x14ac:dyDescent="0.2">
      <c r="A10" s="242" t="s">
        <v>183</v>
      </c>
      <c r="B10" s="242">
        <v>228</v>
      </c>
      <c r="C10" s="243" t="s">
        <v>177</v>
      </c>
      <c r="D10" s="242">
        <v>2</v>
      </c>
      <c r="E10" s="243">
        <v>2</v>
      </c>
      <c r="F10" s="243"/>
      <c r="G10" s="243">
        <v>72</v>
      </c>
      <c r="H10" s="243"/>
      <c r="I10" s="243">
        <v>2</v>
      </c>
      <c r="J10" s="243"/>
      <c r="K10" s="238">
        <v>94</v>
      </c>
      <c r="L10" s="239"/>
    </row>
    <row r="11" spans="1:12" x14ac:dyDescent="0.2">
      <c r="A11" s="242"/>
      <c r="B11" s="242"/>
      <c r="C11" s="243"/>
      <c r="D11" s="242"/>
      <c r="E11" s="243"/>
      <c r="F11" s="243"/>
      <c r="G11" s="243"/>
      <c r="H11" s="243"/>
      <c r="I11" s="243"/>
      <c r="J11" s="243"/>
      <c r="K11" s="240"/>
      <c r="L11" s="241"/>
    </row>
    <row r="12" spans="1:12" x14ac:dyDescent="0.2">
      <c r="A12" s="245" t="s">
        <v>184</v>
      </c>
      <c r="B12" s="245">
        <v>160</v>
      </c>
      <c r="C12" s="254"/>
      <c r="D12" s="235"/>
      <c r="E12" s="238">
        <v>3</v>
      </c>
      <c r="F12" s="239"/>
      <c r="G12" s="238">
        <v>68</v>
      </c>
      <c r="H12" s="239"/>
      <c r="I12" s="238">
        <v>3</v>
      </c>
      <c r="J12" s="239"/>
      <c r="K12" s="238">
        <v>66</v>
      </c>
      <c r="L12" s="239"/>
    </row>
    <row r="13" spans="1:12" x14ac:dyDescent="0.2">
      <c r="A13" s="253"/>
      <c r="B13" s="253"/>
      <c r="C13" s="255"/>
      <c r="D13" s="236"/>
      <c r="E13" s="240"/>
      <c r="F13" s="241"/>
      <c r="G13" s="240"/>
      <c r="H13" s="241"/>
      <c r="I13" s="240"/>
      <c r="J13" s="241"/>
      <c r="K13" s="240"/>
      <c r="L13" s="241"/>
    </row>
    <row r="14" spans="1:12" x14ac:dyDescent="0.2">
      <c r="A14" s="245" t="s">
        <v>164</v>
      </c>
      <c r="B14" s="248">
        <v>83</v>
      </c>
      <c r="C14" s="255"/>
      <c r="D14" s="236"/>
      <c r="E14" s="238">
        <v>4</v>
      </c>
      <c r="F14" s="239"/>
      <c r="G14" s="238">
        <v>36</v>
      </c>
      <c r="H14" s="239"/>
      <c r="I14" s="238">
        <v>4</v>
      </c>
      <c r="J14" s="239"/>
      <c r="K14" s="238">
        <v>25</v>
      </c>
      <c r="L14" s="239"/>
    </row>
    <row r="15" spans="1:12" x14ac:dyDescent="0.2">
      <c r="A15" s="246"/>
      <c r="B15" s="249"/>
      <c r="C15" s="255"/>
      <c r="D15" s="236"/>
      <c r="E15" s="240"/>
      <c r="F15" s="241"/>
      <c r="G15" s="240"/>
      <c r="H15" s="241"/>
      <c r="I15" s="240"/>
      <c r="J15" s="241"/>
      <c r="K15" s="240"/>
      <c r="L15" s="241"/>
    </row>
    <row r="16" spans="1:12" x14ac:dyDescent="0.2">
      <c r="A16" s="246"/>
      <c r="B16" s="249"/>
      <c r="C16" s="255"/>
      <c r="D16" s="236"/>
      <c r="E16" s="238" t="s">
        <v>179</v>
      </c>
      <c r="F16" s="239"/>
      <c r="G16" s="238">
        <v>21</v>
      </c>
      <c r="H16" s="239"/>
      <c r="I16" s="238" t="s">
        <v>179</v>
      </c>
      <c r="J16" s="239"/>
      <c r="K16" s="238">
        <v>12</v>
      </c>
      <c r="L16" s="239"/>
    </row>
    <row r="17" spans="1:12" ht="15" thickBot="1" x14ac:dyDescent="0.25">
      <c r="A17" s="247"/>
      <c r="B17" s="250"/>
      <c r="C17" s="256"/>
      <c r="D17" s="237"/>
      <c r="E17" s="251"/>
      <c r="F17" s="252"/>
      <c r="G17" s="251"/>
      <c r="H17" s="252"/>
      <c r="I17" s="251"/>
      <c r="J17" s="252"/>
      <c r="K17" s="251"/>
      <c r="L17" s="252"/>
    </row>
    <row r="18" spans="1:12" x14ac:dyDescent="0.2">
      <c r="A18" s="257" t="s">
        <v>185</v>
      </c>
      <c r="B18" s="259">
        <f>SUM(B4:B13)</f>
        <v>557</v>
      </c>
      <c r="C18" s="261">
        <f>SUM(D4:D11)</f>
        <v>557</v>
      </c>
      <c r="D18" s="262"/>
      <c r="E18" s="261">
        <f>SUM(G6:H17)</f>
        <v>256</v>
      </c>
      <c r="F18" s="265"/>
      <c r="G18" s="265"/>
      <c r="H18" s="262"/>
      <c r="I18" s="261">
        <f>SUM(K6:L17)</f>
        <v>287</v>
      </c>
      <c r="J18" s="265"/>
      <c r="K18" s="265"/>
      <c r="L18" s="262"/>
    </row>
    <row r="19" spans="1:12" x14ac:dyDescent="0.2">
      <c r="A19" s="258"/>
      <c r="B19" s="260"/>
      <c r="C19" s="263"/>
      <c r="D19" s="264"/>
      <c r="E19" s="263"/>
      <c r="F19" s="266"/>
      <c r="G19" s="266"/>
      <c r="H19" s="264"/>
      <c r="I19" s="263"/>
      <c r="J19" s="266"/>
      <c r="K19" s="266"/>
      <c r="L19" s="264"/>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393"/>
  <sheetViews>
    <sheetView zoomScale="110" zoomScaleNormal="110" workbookViewId="0">
      <pane ySplit="3" topLeftCell="A245" activePane="bottomLeft" state="frozen"/>
      <selection pane="bottomLeft" activeCell="E277" sqref="E277"/>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67" t="s">
        <v>5</v>
      </c>
      <c r="C1" s="267"/>
      <c r="D1" s="267"/>
      <c r="E1" s="267"/>
      <c r="F1" s="267"/>
      <c r="G1" s="268"/>
    </row>
    <row r="2" spans="1:7" x14ac:dyDescent="0.2">
      <c r="A2" s="133"/>
      <c r="B2" s="269" t="s">
        <v>8</v>
      </c>
      <c r="C2" s="269"/>
      <c r="D2" s="269"/>
      <c r="E2" s="269" t="s">
        <v>9</v>
      </c>
      <c r="F2" s="269"/>
      <c r="G2" s="270"/>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69"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69"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v>153</v>
      </c>
      <c r="C269" s="49">
        <v>1441</v>
      </c>
      <c r="D269" s="159">
        <f t="shared" si="15"/>
        <v>30575</v>
      </c>
      <c r="E269" s="49">
        <v>203</v>
      </c>
      <c r="F269" s="49">
        <v>3151</v>
      </c>
      <c r="G269" s="139">
        <f t="shared" si="16"/>
        <v>13799</v>
      </c>
    </row>
    <row r="270" spans="1:7" x14ac:dyDescent="0.2">
      <c r="A270" s="137">
        <v>44232</v>
      </c>
      <c r="B270" s="49"/>
      <c r="C270" s="49"/>
      <c r="D270" s="160"/>
      <c r="E270" s="49"/>
      <c r="F270" s="49"/>
      <c r="G270" s="139"/>
    </row>
    <row r="271" spans="1:7" x14ac:dyDescent="0.2">
      <c r="A271" s="137">
        <v>44233</v>
      </c>
      <c r="B271" s="49"/>
      <c r="C271" s="49"/>
      <c r="D271" s="160"/>
      <c r="E271" s="49"/>
      <c r="F271" s="49"/>
      <c r="G271" s="139"/>
    </row>
    <row r="272" spans="1:7" x14ac:dyDescent="0.2">
      <c r="A272" s="137">
        <v>44234</v>
      </c>
      <c r="B272" s="49"/>
      <c r="C272" s="49"/>
      <c r="D272" s="160"/>
      <c r="E272" s="49"/>
      <c r="F272" s="49"/>
      <c r="G272" s="139"/>
    </row>
    <row r="273" spans="1:7" x14ac:dyDescent="0.2">
      <c r="A273" s="142"/>
      <c r="B273" s="49"/>
      <c r="C273" s="49"/>
      <c r="D273" s="160"/>
      <c r="E273" s="49"/>
      <c r="F273" s="49"/>
      <c r="G273" s="139"/>
    </row>
    <row r="274" spans="1:7" ht="15" thickBot="1" x14ac:dyDescent="0.25">
      <c r="A274" s="143" t="s">
        <v>87</v>
      </c>
      <c r="B274" s="144">
        <f>MAX(D4:D274)</f>
        <v>30575</v>
      </c>
      <c r="C274" s="144"/>
      <c r="D274" s="144"/>
      <c r="E274" s="144">
        <f>MAX(G4:G273)</f>
        <v>13799</v>
      </c>
      <c r="F274" s="144"/>
      <c r="G274" s="145"/>
    </row>
    <row r="275" spans="1:7" x14ac:dyDescent="0.2">
      <c r="B275" s="39"/>
      <c r="C275" s="39"/>
      <c r="E275" s="39"/>
      <c r="F275" s="39"/>
      <c r="G275" s="39"/>
    </row>
    <row r="276" spans="1:7" x14ac:dyDescent="0.2">
      <c r="B276" s="39"/>
      <c r="C276" s="39"/>
      <c r="E276" s="39"/>
      <c r="F276" s="39"/>
      <c r="G276" s="39"/>
    </row>
    <row r="277" spans="1:7" x14ac:dyDescent="0.2">
      <c r="B277" s="39"/>
      <c r="C277" s="39"/>
      <c r="E277" s="39"/>
      <c r="F277" s="39"/>
      <c r="G277" s="39"/>
    </row>
    <row r="278" spans="1:7" x14ac:dyDescent="0.2">
      <c r="B278" s="39"/>
      <c r="C278" s="39"/>
      <c r="E278" s="39"/>
      <c r="F278" s="39"/>
      <c r="G278" s="39"/>
    </row>
    <row r="279" spans="1:7" x14ac:dyDescent="0.2">
      <c r="B279" s="39"/>
      <c r="C279" s="39"/>
      <c r="E279" s="39"/>
      <c r="F279" s="39"/>
      <c r="G279" s="39"/>
    </row>
    <row r="280" spans="1:7" x14ac:dyDescent="0.2">
      <c r="B280" s="39"/>
      <c r="C280" s="39"/>
      <c r="E280" s="39"/>
      <c r="F280" s="39"/>
      <c r="G280" s="39"/>
    </row>
    <row r="281" spans="1:7" x14ac:dyDescent="0.2">
      <c r="B281" s="39"/>
      <c r="C281" s="39"/>
      <c r="E281" s="39"/>
      <c r="F281" s="39"/>
      <c r="G281" s="39"/>
    </row>
    <row r="282" spans="1:7" x14ac:dyDescent="0.2">
      <c r="B282" s="39"/>
      <c r="C282" s="39"/>
      <c r="E282" s="39"/>
      <c r="F282" s="39"/>
      <c r="G282" s="39"/>
    </row>
    <row r="283" spans="1:7" x14ac:dyDescent="0.2">
      <c r="B283" s="39"/>
      <c r="C283" s="39"/>
      <c r="E283" s="39"/>
      <c r="F283" s="39"/>
      <c r="G283" s="39"/>
    </row>
    <row r="284" spans="1:7" x14ac:dyDescent="0.2">
      <c r="B284" s="39"/>
      <c r="C284" s="39"/>
      <c r="E284" s="39"/>
      <c r="F284" s="39"/>
      <c r="G284" s="39"/>
    </row>
    <row r="285" spans="1:7" x14ac:dyDescent="0.2">
      <c r="B285" s="39"/>
      <c r="C285" s="39"/>
      <c r="E285" s="39"/>
      <c r="F285" s="39"/>
      <c r="G285" s="39"/>
    </row>
    <row r="286" spans="1:7" x14ac:dyDescent="0.2">
      <c r="B286" s="39"/>
      <c r="C286" s="39"/>
      <c r="E286" s="39"/>
      <c r="F286" s="39"/>
      <c r="G286" s="39"/>
    </row>
    <row r="287" spans="1:7" x14ac:dyDescent="0.2">
      <c r="B287" s="39"/>
      <c r="C287" s="39"/>
      <c r="E287" s="39"/>
      <c r="F287" s="39"/>
      <c r="G287" s="39"/>
    </row>
    <row r="288" spans="1: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76"/>
  <sheetViews>
    <sheetView zoomScale="110" zoomScaleNormal="110" zoomScaleSheetLayoutView="100" workbookViewId="0">
      <pane xSplit="1" ySplit="2" topLeftCell="B243" activePane="bottomRight" state="frozen"/>
      <selection pane="topRight" activeCell="B1" sqref="B1"/>
      <selection pane="bottomLeft" activeCell="A3" sqref="A3"/>
      <selection pane="bottomRight" activeCell="AB282" sqref="AB282"/>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79" t="s">
        <v>10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row>
    <row r="2" spans="1:29" x14ac:dyDescent="0.2">
      <c r="A2" s="51"/>
      <c r="B2" s="274" t="s">
        <v>11</v>
      </c>
      <c r="C2" s="274"/>
      <c r="D2" s="274" t="s">
        <v>12</v>
      </c>
      <c r="E2" s="274"/>
      <c r="F2" s="274" t="s">
        <v>16</v>
      </c>
      <c r="G2" s="274"/>
      <c r="H2" s="274" t="s">
        <v>52</v>
      </c>
      <c r="I2" s="274"/>
      <c r="J2" s="274" t="s">
        <v>53</v>
      </c>
      <c r="K2" s="274"/>
      <c r="L2" s="274" t="s">
        <v>13</v>
      </c>
      <c r="M2" s="274"/>
      <c r="N2" s="274" t="s">
        <v>15</v>
      </c>
      <c r="O2" s="274"/>
      <c r="P2" s="274" t="s">
        <v>17</v>
      </c>
      <c r="Q2" s="274"/>
      <c r="R2" s="274" t="s">
        <v>20</v>
      </c>
      <c r="S2" s="274"/>
      <c r="T2" s="274" t="s">
        <v>14</v>
      </c>
      <c r="U2" s="274"/>
      <c r="V2" s="274" t="s">
        <v>18</v>
      </c>
      <c r="W2" s="274"/>
      <c r="X2" s="274" t="s">
        <v>19</v>
      </c>
      <c r="Y2" s="274"/>
      <c r="Z2" s="274" t="s">
        <v>74</v>
      </c>
      <c r="AA2" s="274"/>
      <c r="AB2" s="274" t="s">
        <v>130</v>
      </c>
      <c r="AC2" s="275"/>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f>C269-C268</f>
        <v>70</v>
      </c>
      <c r="C269" s="163">
        <v>15597</v>
      </c>
      <c r="D269" s="53">
        <f>E269-E268</f>
        <v>55</v>
      </c>
      <c r="E269" s="163">
        <v>8513</v>
      </c>
      <c r="F269" s="53">
        <f>G269-G268</f>
        <v>0</v>
      </c>
      <c r="G269" s="163">
        <v>363</v>
      </c>
      <c r="H269" s="53">
        <f>I269-I268</f>
        <v>13</v>
      </c>
      <c r="I269" s="163">
        <v>2778</v>
      </c>
      <c r="J269" s="53">
        <f>K269-K268</f>
        <v>3</v>
      </c>
      <c r="K269" s="163">
        <v>293</v>
      </c>
      <c r="L269" s="53">
        <f>M269-M268</f>
        <v>6</v>
      </c>
      <c r="M269" s="163">
        <v>1615</v>
      </c>
      <c r="N269" s="53">
        <f>O269-O268</f>
        <v>0</v>
      </c>
      <c r="O269" s="163">
        <v>30</v>
      </c>
      <c r="P269" s="53">
        <f>Q269-Q268</f>
        <v>0</v>
      </c>
      <c r="Q269" s="163">
        <v>594</v>
      </c>
      <c r="R269" s="53">
        <f>S269-S268</f>
        <v>6</v>
      </c>
      <c r="S269" s="163">
        <v>719</v>
      </c>
      <c r="T269" s="53">
        <f>U269-U268</f>
        <v>0</v>
      </c>
      <c r="U269" s="163">
        <v>15</v>
      </c>
      <c r="V269" s="53">
        <f>W269-W268</f>
        <v>0</v>
      </c>
      <c r="W269" s="163">
        <v>16</v>
      </c>
      <c r="X269" s="53">
        <f>Y269-Y268</f>
        <v>0</v>
      </c>
      <c r="Y269" s="163">
        <v>28</v>
      </c>
      <c r="Z269" s="53">
        <f>AA269-AA268</f>
        <v>0</v>
      </c>
      <c r="AA269" s="163">
        <v>10</v>
      </c>
      <c r="AB269" s="53">
        <f>AC269-AC268</f>
        <v>0</v>
      </c>
      <c r="AC269" s="164">
        <v>4</v>
      </c>
    </row>
    <row r="270" spans="1:29" x14ac:dyDescent="0.2">
      <c r="A270" s="54">
        <v>44232</v>
      </c>
      <c r="B270" s="53"/>
      <c r="C270" s="163"/>
      <c r="D270" s="53"/>
      <c r="E270" s="163"/>
      <c r="F270" s="53"/>
      <c r="G270" s="163"/>
      <c r="H270" s="53"/>
      <c r="I270" s="163"/>
      <c r="J270" s="53"/>
      <c r="K270" s="163"/>
      <c r="L270" s="53"/>
      <c r="M270" s="163"/>
      <c r="N270" s="53"/>
      <c r="O270" s="163"/>
      <c r="P270" s="53"/>
      <c r="Q270" s="163"/>
      <c r="R270" s="53"/>
      <c r="S270" s="163"/>
      <c r="T270" s="53"/>
      <c r="U270" s="163"/>
      <c r="V270" s="53"/>
      <c r="W270" s="163"/>
      <c r="X270" s="53"/>
      <c r="Y270" s="163"/>
      <c r="Z270" s="53"/>
      <c r="AA270" s="163"/>
      <c r="AB270" s="53"/>
      <c r="AC270" s="164"/>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c r="B273" s="53"/>
      <c r="C273" s="163"/>
      <c r="D273" s="53"/>
      <c r="E273" s="163"/>
      <c r="F273" s="53"/>
      <c r="G273" s="163"/>
      <c r="H273" s="53"/>
      <c r="I273" s="163"/>
      <c r="J273" s="53"/>
      <c r="K273" s="163"/>
      <c r="L273" s="53"/>
      <c r="M273" s="163"/>
      <c r="N273" s="53"/>
      <c r="O273" s="163"/>
      <c r="P273" s="53"/>
      <c r="Q273" s="163"/>
      <c r="R273" s="53"/>
      <c r="S273" s="163"/>
      <c r="T273" s="53"/>
      <c r="U273" s="163"/>
      <c r="V273" s="53"/>
      <c r="W273" s="163"/>
      <c r="X273" s="53"/>
      <c r="Y273" s="163"/>
      <c r="Z273" s="53"/>
      <c r="AA273" s="163"/>
      <c r="AB273" s="53"/>
      <c r="AC273" s="164"/>
    </row>
    <row r="274" spans="1:29" x14ac:dyDescent="0.2">
      <c r="A274" s="51"/>
      <c r="B274" s="272" t="s">
        <v>11</v>
      </c>
      <c r="C274" s="273"/>
      <c r="D274" s="272" t="s">
        <v>12</v>
      </c>
      <c r="E274" s="273"/>
      <c r="F274" s="272" t="s">
        <v>16</v>
      </c>
      <c r="G274" s="273"/>
      <c r="H274" s="272" t="s">
        <v>52</v>
      </c>
      <c r="I274" s="273"/>
      <c r="J274" s="272" t="s">
        <v>53</v>
      </c>
      <c r="K274" s="273"/>
      <c r="L274" s="272" t="s">
        <v>13</v>
      </c>
      <c r="M274" s="273"/>
      <c r="N274" s="272" t="s">
        <v>15</v>
      </c>
      <c r="O274" s="273"/>
      <c r="P274" s="272" t="s">
        <v>17</v>
      </c>
      <c r="Q274" s="273"/>
      <c r="R274" s="272" t="s">
        <v>20</v>
      </c>
      <c r="S274" s="273"/>
      <c r="T274" s="272" t="s">
        <v>14</v>
      </c>
      <c r="U274" s="273"/>
      <c r="V274" s="272" t="s">
        <v>18</v>
      </c>
      <c r="W274" s="273"/>
      <c r="X274" s="272" t="s">
        <v>19</v>
      </c>
      <c r="Y274" s="273"/>
      <c r="Z274" s="272" t="s">
        <v>74</v>
      </c>
      <c r="AA274" s="273"/>
      <c r="AB274" s="272" t="s">
        <v>131</v>
      </c>
      <c r="AC274" s="276"/>
    </row>
    <row r="275" spans="1:29" ht="15" thickBot="1" x14ac:dyDescent="0.25">
      <c r="A275" s="55" t="s">
        <v>87</v>
      </c>
      <c r="B275" s="271">
        <f>SUM(B4:B273)</f>
        <v>15597</v>
      </c>
      <c r="C275" s="271"/>
      <c r="D275" s="271">
        <f>SUM(D4:D274)</f>
        <v>8513</v>
      </c>
      <c r="E275" s="271"/>
      <c r="F275" s="271">
        <f>SUM(F4:F274)</f>
        <v>363</v>
      </c>
      <c r="G275" s="271"/>
      <c r="H275" s="271">
        <f>SUM(H4:H274)</f>
        <v>2778</v>
      </c>
      <c r="I275" s="271"/>
      <c r="J275" s="271">
        <f>SUM(J4:J274)</f>
        <v>293</v>
      </c>
      <c r="K275" s="271"/>
      <c r="L275" s="271">
        <f>SUM(L4:L274)</f>
        <v>1615</v>
      </c>
      <c r="M275" s="271"/>
      <c r="N275" s="271">
        <f>SUM(N4:N274)</f>
        <v>30</v>
      </c>
      <c r="O275" s="271"/>
      <c r="P275" s="271">
        <f>SUM(P4:P274)</f>
        <v>594</v>
      </c>
      <c r="Q275" s="271"/>
      <c r="R275" s="271">
        <f>SUM(R4:R274)</f>
        <v>719</v>
      </c>
      <c r="S275" s="271"/>
      <c r="T275" s="271">
        <f>SUM(T4:T274)</f>
        <v>15</v>
      </c>
      <c r="U275" s="271"/>
      <c r="V275" s="271">
        <f>SUM(V4:V274)</f>
        <v>16</v>
      </c>
      <c r="W275" s="271"/>
      <c r="X275" s="271">
        <f>SUM(X4:X274)</f>
        <v>28</v>
      </c>
      <c r="Y275" s="271"/>
      <c r="Z275" s="271">
        <f>SUM(Z4:Z274)</f>
        <v>10</v>
      </c>
      <c r="AA275" s="271"/>
      <c r="AB275" s="277">
        <f>SUM(AB4:AB274)</f>
        <v>4</v>
      </c>
      <c r="AC275" s="278"/>
    </row>
    <row r="276" spans="1:29" ht="15" thickTop="1" x14ac:dyDescent="0.2">
      <c r="AB276" s="39" t="s">
        <v>91</v>
      </c>
      <c r="AC276" s="39">
        <f>SUM(B275:AC275)</f>
        <v>30575</v>
      </c>
    </row>
  </sheetData>
  <mergeCells count="43">
    <mergeCell ref="AB2:AC2"/>
    <mergeCell ref="AB274:AC274"/>
    <mergeCell ref="AB275:AC275"/>
    <mergeCell ref="B1:AC1"/>
    <mergeCell ref="T2:U2"/>
    <mergeCell ref="V2:W2"/>
    <mergeCell ref="X2:Y2"/>
    <mergeCell ref="Z2:AA2"/>
    <mergeCell ref="B2:C2"/>
    <mergeCell ref="D2:E2"/>
    <mergeCell ref="F2:G2"/>
    <mergeCell ref="H2:I2"/>
    <mergeCell ref="L2:M2"/>
    <mergeCell ref="N2:O2"/>
    <mergeCell ref="P2:Q2"/>
    <mergeCell ref="R2:S2"/>
    <mergeCell ref="J2:K2"/>
    <mergeCell ref="B275:C275"/>
    <mergeCell ref="D275:E275"/>
    <mergeCell ref="F275:G275"/>
    <mergeCell ref="H275:I275"/>
    <mergeCell ref="L275:M275"/>
    <mergeCell ref="J275:K275"/>
    <mergeCell ref="B274:C274"/>
    <mergeCell ref="D274:E274"/>
    <mergeCell ref="F274:G274"/>
    <mergeCell ref="H274:I274"/>
    <mergeCell ref="L274:M274"/>
    <mergeCell ref="J274:K274"/>
    <mergeCell ref="V275:W275"/>
    <mergeCell ref="X275:Y275"/>
    <mergeCell ref="Z275:AA275"/>
    <mergeCell ref="N274:O274"/>
    <mergeCell ref="P274:Q274"/>
    <mergeCell ref="R274:S274"/>
    <mergeCell ref="T274:U274"/>
    <mergeCell ref="V274:W274"/>
    <mergeCell ref="X274:Y274"/>
    <mergeCell ref="Z274:AA274"/>
    <mergeCell ref="N275:O275"/>
    <mergeCell ref="P275:Q275"/>
    <mergeCell ref="R275:S275"/>
    <mergeCell ref="T275:U275"/>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92"/>
  <sheetViews>
    <sheetView zoomScale="110" zoomScaleNormal="110" workbookViewId="0">
      <pane xSplit="1" ySplit="1" topLeftCell="B252" activePane="bottomRight" state="frozen"/>
      <selection pane="topRight" activeCell="B1" sqref="B1"/>
      <selection pane="bottomLeft" activeCell="A2" sqref="A2"/>
      <selection pane="bottomRight" activeCell="C267" sqref="C267:C268"/>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1" t="s">
        <v>101</v>
      </c>
      <c r="C1" s="282"/>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68"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v>14</v>
      </c>
      <c r="C268" s="169">
        <f t="shared" si="5"/>
        <v>5372</v>
      </c>
    </row>
    <row r="269" spans="1:3" x14ac:dyDescent="0.2">
      <c r="A269" s="60">
        <v>44232</v>
      </c>
      <c r="B269" s="64"/>
      <c r="C269" s="170"/>
    </row>
    <row r="270" spans="1:3" x14ac:dyDescent="0.2">
      <c r="A270" s="60">
        <v>44233</v>
      </c>
      <c r="B270" s="64"/>
      <c r="C270" s="170"/>
    </row>
    <row r="271" spans="1:3" x14ac:dyDescent="0.2">
      <c r="A271" s="60">
        <v>44234</v>
      </c>
      <c r="B271" s="64"/>
      <c r="C271" s="170"/>
    </row>
    <row r="272" spans="1:3" x14ac:dyDescent="0.2">
      <c r="A272" s="109"/>
      <c r="B272" s="64"/>
      <c r="C272" s="170"/>
    </row>
    <row r="273" spans="1:3" ht="15" thickBot="1" x14ac:dyDescent="0.25">
      <c r="A273" s="65" t="s">
        <v>87</v>
      </c>
      <c r="B273" s="66">
        <f>MAX(C3:C273)</f>
        <v>5372</v>
      </c>
      <c r="C273" s="171"/>
    </row>
    <row r="274" spans="1:3" ht="15" thickTop="1" x14ac:dyDescent="0.2">
      <c r="B274" s="39"/>
    </row>
    <row r="275" spans="1:3" x14ac:dyDescent="0.2">
      <c r="B275" s="39"/>
    </row>
    <row r="276" spans="1:3" x14ac:dyDescent="0.2">
      <c r="B276" s="39"/>
    </row>
    <row r="277" spans="1:3" x14ac:dyDescent="0.2">
      <c r="B277" s="39"/>
    </row>
    <row r="278" spans="1:3" x14ac:dyDescent="0.2">
      <c r="B278" s="39"/>
    </row>
    <row r="279" spans="1:3" x14ac:dyDescent="0.2">
      <c r="B279" s="39"/>
    </row>
    <row r="280" spans="1:3" x14ac:dyDescent="0.2">
      <c r="B280" s="39"/>
    </row>
    <row r="281" spans="1:3" x14ac:dyDescent="0.2">
      <c r="B281" s="39"/>
    </row>
    <row r="282" spans="1:3" x14ac:dyDescent="0.2">
      <c r="B282" s="39"/>
    </row>
    <row r="283" spans="1:3" x14ac:dyDescent="0.2">
      <c r="B283" s="39"/>
    </row>
    <row r="284" spans="1:3" x14ac:dyDescent="0.2">
      <c r="B284" s="39"/>
    </row>
    <row r="285" spans="1:3" x14ac:dyDescent="0.2">
      <c r="B285" s="39"/>
    </row>
    <row r="286" spans="1:3" x14ac:dyDescent="0.2">
      <c r="B286" s="39"/>
    </row>
    <row r="287" spans="1:3" x14ac:dyDescent="0.2">
      <c r="B287" s="39"/>
    </row>
    <row r="288" spans="1:3"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393"/>
  <sheetViews>
    <sheetView zoomScale="120" zoomScaleNormal="120" workbookViewId="0">
      <pane ySplit="3" topLeftCell="A251" activePane="bottomLeft" state="frozen"/>
      <selection pane="bottomLeft" activeCell="C269" sqref="C269"/>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3" t="s">
        <v>102</v>
      </c>
      <c r="C1" s="283"/>
      <c r="D1" s="284"/>
    </row>
    <row r="2" spans="1:4" x14ac:dyDescent="0.2">
      <c r="A2" s="68"/>
      <c r="B2" s="285"/>
      <c r="C2" s="285"/>
      <c r="D2" s="286"/>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69"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v>21</v>
      </c>
      <c r="C269" s="77">
        <v>272</v>
      </c>
      <c r="D269" s="153">
        <f t="shared" si="5"/>
        <v>13991</v>
      </c>
    </row>
    <row r="270" spans="1:4" x14ac:dyDescent="0.2">
      <c r="A270" s="72">
        <v>44232</v>
      </c>
      <c r="B270" s="77"/>
      <c r="C270" s="77"/>
      <c r="D270" s="155"/>
    </row>
    <row r="271" spans="1:4" x14ac:dyDescent="0.2">
      <c r="A271" s="72">
        <v>44233</v>
      </c>
      <c r="B271" s="77"/>
      <c r="C271" s="77"/>
      <c r="D271" s="155"/>
    </row>
    <row r="272" spans="1:4" x14ac:dyDescent="0.2">
      <c r="A272" s="72">
        <v>44234</v>
      </c>
      <c r="B272" s="77"/>
      <c r="C272" s="77"/>
      <c r="D272" s="155"/>
    </row>
    <row r="273" spans="1:4" x14ac:dyDescent="0.2">
      <c r="A273" s="110"/>
      <c r="B273" s="77"/>
      <c r="C273" s="77"/>
      <c r="D273" s="155"/>
    </row>
    <row r="274" spans="1:4" ht="15" thickBot="1" x14ac:dyDescent="0.25">
      <c r="A274" s="78" t="s">
        <v>87</v>
      </c>
      <c r="B274" s="79"/>
      <c r="C274" s="79"/>
      <c r="D274" s="156">
        <f>MAX(D4:D273)</f>
        <v>13991</v>
      </c>
    </row>
    <row r="275" spans="1:4" ht="15" thickTop="1" x14ac:dyDescent="0.2">
      <c r="B275" s="39"/>
      <c r="C275" s="39"/>
    </row>
    <row r="276" spans="1:4" x14ac:dyDescent="0.2">
      <c r="B276" s="39"/>
      <c r="C276" s="39"/>
    </row>
    <row r="277" spans="1:4" x14ac:dyDescent="0.2">
      <c r="B277" s="39"/>
      <c r="C277" s="39"/>
    </row>
    <row r="278" spans="1:4" x14ac:dyDescent="0.2">
      <c r="B278" s="39"/>
      <c r="C278" s="39"/>
    </row>
    <row r="279" spans="1:4" x14ac:dyDescent="0.2">
      <c r="B279" s="39"/>
      <c r="C279" s="39"/>
    </row>
    <row r="280" spans="1:4" x14ac:dyDescent="0.2">
      <c r="B280" s="39"/>
      <c r="C280" s="39"/>
    </row>
    <row r="281" spans="1:4" x14ac:dyDescent="0.2">
      <c r="B281" s="39"/>
      <c r="C281" s="39"/>
    </row>
    <row r="282" spans="1:4" x14ac:dyDescent="0.2">
      <c r="B282" s="39"/>
      <c r="C282" s="39"/>
    </row>
    <row r="283" spans="1:4" x14ac:dyDescent="0.2">
      <c r="B283" s="39"/>
      <c r="C283" s="39"/>
    </row>
    <row r="284" spans="1:4" x14ac:dyDescent="0.2">
      <c r="B284" s="39"/>
      <c r="C284" s="39"/>
    </row>
    <row r="285" spans="1:4" x14ac:dyDescent="0.2">
      <c r="B285" s="39"/>
      <c r="C285" s="39"/>
    </row>
    <row r="286" spans="1:4" x14ac:dyDescent="0.2">
      <c r="B286" s="39"/>
      <c r="C286" s="39"/>
    </row>
    <row r="287" spans="1:4" x14ac:dyDescent="0.2">
      <c r="B287" s="39"/>
      <c r="C287" s="39"/>
    </row>
    <row r="288" spans="1:4"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75"/>
  <sheetViews>
    <sheetView zoomScaleNormal="100" workbookViewId="0">
      <pane xSplit="1" ySplit="1" topLeftCell="GK248" activePane="bottomRight" state="frozen"/>
      <selection pane="topRight" activeCell="B1" sqref="B1"/>
      <selection pane="bottomLeft" activeCell="A3" sqref="A3"/>
      <selection pane="bottomRight" activeCell="BG267" sqref="BG267:BG268"/>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1" t="s">
        <v>58</v>
      </c>
      <c r="C1" s="291"/>
      <c r="D1" s="291" t="s">
        <v>46</v>
      </c>
      <c r="E1" s="291"/>
      <c r="F1" s="289" t="s">
        <v>123</v>
      </c>
      <c r="G1" s="290"/>
      <c r="H1" s="289" t="s">
        <v>240</v>
      </c>
      <c r="I1" s="290"/>
      <c r="J1" s="291" t="s">
        <v>79</v>
      </c>
      <c r="K1" s="291"/>
      <c r="L1" s="289" t="s">
        <v>109</v>
      </c>
      <c r="M1" s="290"/>
      <c r="N1" s="291" t="s">
        <v>36</v>
      </c>
      <c r="O1" s="291"/>
      <c r="P1" s="289" t="s">
        <v>107</v>
      </c>
      <c r="Q1" s="290"/>
      <c r="R1" s="291" t="s">
        <v>241</v>
      </c>
      <c r="S1" s="291"/>
      <c r="T1" s="291" t="s">
        <v>68</v>
      </c>
      <c r="U1" s="291"/>
      <c r="V1" s="291" t="s">
        <v>188</v>
      </c>
      <c r="W1" s="291"/>
      <c r="X1" s="291" t="s">
        <v>59</v>
      </c>
      <c r="Y1" s="291"/>
      <c r="Z1" s="291" t="s">
        <v>60</v>
      </c>
      <c r="AA1" s="291"/>
      <c r="AB1" s="291" t="s">
        <v>29</v>
      </c>
      <c r="AC1" s="291"/>
      <c r="AD1" s="289" t="s">
        <v>115</v>
      </c>
      <c r="AE1" s="290"/>
      <c r="AF1" s="291" t="s">
        <v>80</v>
      </c>
      <c r="AG1" s="291"/>
      <c r="AH1" s="291" t="s">
        <v>43</v>
      </c>
      <c r="AI1" s="291"/>
      <c r="AJ1" s="289" t="s">
        <v>117</v>
      </c>
      <c r="AK1" s="290"/>
      <c r="AL1" s="289" t="s">
        <v>65</v>
      </c>
      <c r="AM1" s="290"/>
      <c r="AN1" s="289" t="s">
        <v>154</v>
      </c>
      <c r="AO1" s="290"/>
      <c r="AP1" s="289" t="s">
        <v>128</v>
      </c>
      <c r="AQ1" s="290"/>
      <c r="AR1" s="289" t="s">
        <v>118</v>
      </c>
      <c r="AS1" s="290"/>
      <c r="AT1" s="291" t="s">
        <v>55</v>
      </c>
      <c r="AU1" s="291"/>
      <c r="AV1" s="289" t="s">
        <v>141</v>
      </c>
      <c r="AW1" s="290"/>
      <c r="AX1" s="291" t="s">
        <v>73</v>
      </c>
      <c r="AY1" s="291"/>
      <c r="AZ1" s="291" t="s">
        <v>135</v>
      </c>
      <c r="BA1" s="291"/>
      <c r="BB1" s="291" t="s">
        <v>120</v>
      </c>
      <c r="BC1" s="291"/>
      <c r="BD1" s="291" t="s">
        <v>242</v>
      </c>
      <c r="BE1" s="291"/>
      <c r="BF1" s="291" t="s">
        <v>11</v>
      </c>
      <c r="BG1" s="292"/>
      <c r="BH1" s="290" t="s">
        <v>57</v>
      </c>
      <c r="BI1" s="291"/>
      <c r="BJ1" s="291" t="s">
        <v>148</v>
      </c>
      <c r="BK1" s="291"/>
      <c r="BL1" s="291" t="s">
        <v>44</v>
      </c>
      <c r="BM1" s="291"/>
      <c r="BN1" s="291" t="s">
        <v>32</v>
      </c>
      <c r="BO1" s="291"/>
      <c r="BP1" s="291" t="s">
        <v>132</v>
      </c>
      <c r="BQ1" s="291"/>
      <c r="BR1" s="291" t="s">
        <v>56</v>
      </c>
      <c r="BS1" s="291"/>
      <c r="BT1" s="291" t="s">
        <v>33</v>
      </c>
      <c r="BU1" s="291"/>
      <c r="BV1" s="289" t="s">
        <v>153</v>
      </c>
      <c r="BW1" s="290"/>
      <c r="BX1" s="291" t="s">
        <v>105</v>
      </c>
      <c r="BY1" s="291"/>
      <c r="BZ1" s="291" t="s">
        <v>63</v>
      </c>
      <c r="CA1" s="291"/>
      <c r="CB1" s="291" t="s">
        <v>34</v>
      </c>
      <c r="CC1" s="291"/>
      <c r="CD1" s="291" t="s">
        <v>45</v>
      </c>
      <c r="CE1" s="291"/>
      <c r="CF1" s="291" t="s">
        <v>27</v>
      </c>
      <c r="CG1" s="291"/>
      <c r="CH1" s="291" t="s">
        <v>133</v>
      </c>
      <c r="CI1" s="291"/>
      <c r="CJ1" s="291" t="s">
        <v>51</v>
      </c>
      <c r="CK1" s="291"/>
      <c r="CL1" s="291" t="s">
        <v>47</v>
      </c>
      <c r="CM1" s="291"/>
      <c r="CN1" s="291" t="s">
        <v>40</v>
      </c>
      <c r="CO1" s="291"/>
      <c r="CP1" s="289" t="s">
        <v>106</v>
      </c>
      <c r="CQ1" s="290"/>
      <c r="CR1" s="291" t="s">
        <v>41</v>
      </c>
      <c r="CS1" s="291"/>
      <c r="CT1" s="289" t="s">
        <v>108</v>
      </c>
      <c r="CU1" s="290"/>
      <c r="CV1" s="289" t="s">
        <v>142</v>
      </c>
      <c r="CW1" s="290"/>
      <c r="CX1" s="289" t="s">
        <v>143</v>
      </c>
      <c r="CY1" s="290"/>
      <c r="CZ1" s="289" t="s">
        <v>139</v>
      </c>
      <c r="DA1" s="290"/>
      <c r="DB1" s="291" t="s">
        <v>124</v>
      </c>
      <c r="DC1" s="291"/>
      <c r="DD1" s="289" t="s">
        <v>138</v>
      </c>
      <c r="DE1" s="290"/>
      <c r="DF1" s="289" t="s">
        <v>134</v>
      </c>
      <c r="DG1" s="290"/>
      <c r="DH1" s="289" t="s">
        <v>140</v>
      </c>
      <c r="DI1" s="290"/>
      <c r="DJ1" s="291" t="s">
        <v>70</v>
      </c>
      <c r="DK1" s="291"/>
      <c r="DL1" s="291" t="s">
        <v>42</v>
      </c>
      <c r="DM1" s="291"/>
      <c r="DN1" s="291" t="s">
        <v>62</v>
      </c>
      <c r="DO1" s="291"/>
      <c r="DP1" s="291" t="s">
        <v>35</v>
      </c>
      <c r="DQ1" s="291"/>
      <c r="DR1" s="289" t="s">
        <v>125</v>
      </c>
      <c r="DS1" s="290"/>
      <c r="DT1" s="289" t="s">
        <v>110</v>
      </c>
      <c r="DU1" s="290"/>
      <c r="DV1" s="289" t="s">
        <v>111</v>
      </c>
      <c r="DW1" s="290"/>
      <c r="DX1" s="289" t="s">
        <v>126</v>
      </c>
      <c r="DY1" s="290"/>
      <c r="DZ1" s="289" t="s">
        <v>127</v>
      </c>
      <c r="EA1" s="290"/>
      <c r="EB1" s="289" t="s">
        <v>144</v>
      </c>
      <c r="EC1" s="290"/>
      <c r="ED1" s="291" t="s">
        <v>37</v>
      </c>
      <c r="EE1" s="291"/>
      <c r="EF1" s="289" t="s">
        <v>145</v>
      </c>
      <c r="EG1" s="290"/>
      <c r="EH1" s="291" t="s">
        <v>48</v>
      </c>
      <c r="EI1" s="291"/>
      <c r="EJ1" s="289" t="s">
        <v>28</v>
      </c>
      <c r="EK1" s="290"/>
      <c r="EL1" s="291" t="s">
        <v>64</v>
      </c>
      <c r="EM1" s="291"/>
      <c r="EN1" s="291" t="s">
        <v>38</v>
      </c>
      <c r="EO1" s="291"/>
      <c r="EP1" s="291" t="s">
        <v>67</v>
      </c>
      <c r="EQ1" s="291"/>
      <c r="ER1" s="289" t="s">
        <v>112</v>
      </c>
      <c r="ES1" s="290"/>
      <c r="ET1" s="291" t="s">
        <v>39</v>
      </c>
      <c r="EU1" s="291"/>
      <c r="EV1" s="289" t="s">
        <v>113</v>
      </c>
      <c r="EW1" s="290"/>
      <c r="EX1" s="289" t="s">
        <v>146</v>
      </c>
      <c r="EY1" s="290"/>
      <c r="EZ1" s="291" t="s">
        <v>31</v>
      </c>
      <c r="FA1" s="291"/>
      <c r="FB1" s="291" t="s">
        <v>61</v>
      </c>
      <c r="FC1" s="291"/>
      <c r="FD1" s="289" t="s">
        <v>114</v>
      </c>
      <c r="FE1" s="290"/>
      <c r="FF1" s="291" t="s">
        <v>30</v>
      </c>
      <c r="FG1" s="291"/>
      <c r="FH1" s="289" t="s">
        <v>116</v>
      </c>
      <c r="FI1" s="290"/>
      <c r="FJ1" s="291" t="s">
        <v>71</v>
      </c>
      <c r="FK1" s="291"/>
      <c r="FL1" s="291" t="s">
        <v>49</v>
      </c>
      <c r="FM1" s="291"/>
      <c r="FN1" s="291" t="s">
        <v>189</v>
      </c>
      <c r="FO1" s="291"/>
      <c r="FP1" s="291" t="s">
        <v>54</v>
      </c>
      <c r="FQ1" s="291"/>
      <c r="FR1" s="289" t="s">
        <v>152</v>
      </c>
      <c r="FS1" s="290"/>
      <c r="FT1" s="289" t="s">
        <v>149</v>
      </c>
      <c r="FU1" s="290"/>
      <c r="FV1" s="289" t="s">
        <v>150</v>
      </c>
      <c r="FW1" s="290"/>
      <c r="FX1" s="289" t="s">
        <v>147</v>
      </c>
      <c r="FY1" s="290"/>
      <c r="FZ1" s="289" t="s">
        <v>151</v>
      </c>
      <c r="GA1" s="290"/>
      <c r="GB1" s="289" t="s">
        <v>137</v>
      </c>
      <c r="GC1" s="290"/>
      <c r="GD1" s="291" t="s">
        <v>50</v>
      </c>
      <c r="GE1" s="291"/>
      <c r="GF1" s="291" t="s">
        <v>72</v>
      </c>
      <c r="GG1" s="291"/>
      <c r="GH1" s="289" t="s">
        <v>129</v>
      </c>
      <c r="GI1" s="290"/>
      <c r="GJ1" s="289" t="s">
        <v>136</v>
      </c>
      <c r="GK1" s="290"/>
      <c r="GL1" s="291" t="s">
        <v>66</v>
      </c>
      <c r="GM1" s="291"/>
      <c r="GN1" s="289" t="s">
        <v>119</v>
      </c>
      <c r="GO1" s="290"/>
      <c r="GP1" s="291" t="s">
        <v>69</v>
      </c>
      <c r="GQ1" s="291"/>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4"/>
      <c r="I200" s="214"/>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4"/>
      <c r="BE200" s="214"/>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68"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68"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68" si="155">SUM(W220,V221)</f>
        <v>2</v>
      </c>
      <c r="X221" s="7"/>
      <c r="Y221" s="7"/>
      <c r="Z221" s="7"/>
      <c r="AA221" s="7"/>
      <c r="AB221" s="7"/>
      <c r="AC221" s="7">
        <f t="shared" ref="AC221:AC268"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68"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68"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68" si="168">SUM(AO237,AN238)</f>
        <v>108</v>
      </c>
      <c r="AP238" s="7"/>
      <c r="AQ238" s="7"/>
      <c r="AR238" s="7">
        <v>0</v>
      </c>
      <c r="AS238" s="7">
        <f t="shared" si="158"/>
        <v>71</v>
      </c>
      <c r="AT238" s="7"/>
      <c r="AU238" s="7"/>
      <c r="AV238" s="7">
        <v>4</v>
      </c>
      <c r="AW238" s="7">
        <f t="shared" ref="AW238:AW268" si="169">SUM(AW237,AV238)</f>
        <v>49</v>
      </c>
      <c r="AX238" s="7"/>
      <c r="AY238" s="7"/>
      <c r="AZ238" s="7">
        <v>7</v>
      </c>
      <c r="BA238" s="7">
        <f t="shared" si="149"/>
        <v>400</v>
      </c>
      <c r="BB238" s="7">
        <v>8</v>
      </c>
      <c r="BC238" s="7">
        <f t="shared" ref="BC238:BC268"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68"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68"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68"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68"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68"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68" si="177">AD256+AE255</f>
        <v>145</v>
      </c>
      <c r="AF256" s="7"/>
      <c r="AG256" s="7"/>
      <c r="AH256" s="7"/>
      <c r="AI256" s="7">
        <f t="shared" ref="AI256:AI268"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68"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68"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68" si="181">N264+O263</f>
        <v>21</v>
      </c>
      <c r="P264" s="7"/>
      <c r="Q264" s="7">
        <f t="shared" ref="Q264:Q268"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68" si="184">AF264+AG263</f>
        <v>125</v>
      </c>
      <c r="AH264" s="7"/>
      <c r="AI264" s="7">
        <f t="shared" si="178"/>
        <v>10</v>
      </c>
      <c r="AJ264" s="7"/>
      <c r="AK264" s="7">
        <f t="shared" ref="AK264:AK268" si="185">AJ264+AK263</f>
        <v>585</v>
      </c>
      <c r="AL264" s="7"/>
      <c r="AM264" s="7">
        <f t="shared" si="173"/>
        <v>0</v>
      </c>
      <c r="AN264" s="7"/>
      <c r="AO264" s="7">
        <f t="shared" si="168"/>
        <v>159</v>
      </c>
      <c r="AP264" s="7"/>
      <c r="AQ264" s="7">
        <f t="shared" ref="AQ264:AQ268" si="186">AP264+AQ263</f>
        <v>76</v>
      </c>
      <c r="AR264" s="7"/>
      <c r="AS264" s="7">
        <f t="shared" si="158"/>
        <v>83</v>
      </c>
      <c r="AT264" s="7"/>
      <c r="AU264" s="7">
        <f t="shared" ref="AU264:AU268" si="187">AT264+AU263</f>
        <v>1468</v>
      </c>
      <c r="AV264" s="7"/>
      <c r="AW264" s="7">
        <f t="shared" si="169"/>
        <v>83</v>
      </c>
      <c r="AX264" s="7"/>
      <c r="AY264" s="7">
        <f t="shared" si="179"/>
        <v>190</v>
      </c>
      <c r="AZ264" s="7"/>
      <c r="BA264" s="7">
        <f t="shared" si="149"/>
        <v>461</v>
      </c>
      <c r="BB264" s="7"/>
      <c r="BC264" s="7">
        <f t="shared" si="170"/>
        <v>313</v>
      </c>
      <c r="BD264" s="7"/>
      <c r="BE264" s="7">
        <f t="shared" ref="BE264:BE268"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v>0</v>
      </c>
      <c r="C268" s="7">
        <f t="shared" si="172"/>
        <v>0</v>
      </c>
      <c r="D268" s="7">
        <v>2</v>
      </c>
      <c r="E268" s="7">
        <f t="shared" si="176"/>
        <v>229</v>
      </c>
      <c r="F268" s="7">
        <v>0</v>
      </c>
      <c r="G268" s="7">
        <f t="shared" si="166"/>
        <v>153</v>
      </c>
      <c r="H268" s="7">
        <v>0</v>
      </c>
      <c r="I268" s="7">
        <v>0</v>
      </c>
      <c r="J268" s="7">
        <v>0</v>
      </c>
      <c r="K268" s="7">
        <f t="shared" si="171"/>
        <v>404</v>
      </c>
      <c r="L268" s="7">
        <v>0</v>
      </c>
      <c r="M268" s="7">
        <f t="shared" si="175"/>
        <v>37</v>
      </c>
      <c r="N268" s="7">
        <v>0</v>
      </c>
      <c r="O268" s="7">
        <f t="shared" si="181"/>
        <v>21</v>
      </c>
      <c r="P268" s="7">
        <v>0</v>
      </c>
      <c r="Q268" s="7">
        <f t="shared" si="182"/>
        <v>272</v>
      </c>
      <c r="R268" s="7">
        <v>1</v>
      </c>
      <c r="S268" s="7">
        <f>S267+R268</f>
        <v>1</v>
      </c>
      <c r="T268" s="7">
        <v>0</v>
      </c>
      <c r="U268" s="7">
        <f>T268+U267</f>
        <v>16</v>
      </c>
      <c r="V268" s="7">
        <v>0</v>
      </c>
      <c r="W268" s="7">
        <f t="shared" si="155"/>
        <v>16</v>
      </c>
      <c r="X268" s="7">
        <v>0</v>
      </c>
      <c r="Y268" s="7">
        <f>X268+Y267</f>
        <v>46</v>
      </c>
      <c r="Z268" s="7">
        <v>0</v>
      </c>
      <c r="AA268" s="7">
        <f t="shared" si="180"/>
        <v>0</v>
      </c>
      <c r="AB268" s="7">
        <v>0</v>
      </c>
      <c r="AC268" s="7">
        <f t="shared" si="156"/>
        <v>216</v>
      </c>
      <c r="AD268" s="7">
        <v>0</v>
      </c>
      <c r="AE268" s="7">
        <f t="shared" si="177"/>
        <v>158</v>
      </c>
      <c r="AF268" s="7">
        <v>0</v>
      </c>
      <c r="AG268" s="7">
        <f t="shared" si="184"/>
        <v>125</v>
      </c>
      <c r="AH268" s="7">
        <v>4</v>
      </c>
      <c r="AI268" s="7">
        <f t="shared" si="178"/>
        <v>20</v>
      </c>
      <c r="AJ268" s="7">
        <v>0</v>
      </c>
      <c r="AK268" s="7">
        <f t="shared" si="185"/>
        <v>585</v>
      </c>
      <c r="AL268" s="7">
        <v>0</v>
      </c>
      <c r="AM268" s="7">
        <f t="shared" si="173"/>
        <v>0</v>
      </c>
      <c r="AN268" s="7">
        <v>2</v>
      </c>
      <c r="AO268" s="7">
        <f t="shared" si="168"/>
        <v>169</v>
      </c>
      <c r="AP268" s="7">
        <v>9</v>
      </c>
      <c r="AQ268" s="7">
        <f t="shared" si="186"/>
        <v>95</v>
      </c>
      <c r="AR268" s="7">
        <v>0</v>
      </c>
      <c r="AS268" s="7">
        <f t="shared" si="158"/>
        <v>85</v>
      </c>
      <c r="AT268" s="7">
        <v>0</v>
      </c>
      <c r="AU268" s="7">
        <f t="shared" si="187"/>
        <v>1468</v>
      </c>
      <c r="AV268" s="7">
        <v>1</v>
      </c>
      <c r="AW268" s="7">
        <f t="shared" si="169"/>
        <v>89</v>
      </c>
      <c r="AX268" s="7">
        <v>1</v>
      </c>
      <c r="AY268" s="7">
        <f t="shared" si="179"/>
        <v>195</v>
      </c>
      <c r="AZ268" s="7">
        <v>0</v>
      </c>
      <c r="BA268" s="7">
        <f t="shared" si="149"/>
        <v>472</v>
      </c>
      <c r="BB268" s="7">
        <v>1</v>
      </c>
      <c r="BC268" s="7">
        <f t="shared" si="170"/>
        <v>319</v>
      </c>
      <c r="BD268" s="7">
        <v>0</v>
      </c>
      <c r="BE268" s="7">
        <f t="shared" si="188"/>
        <v>0</v>
      </c>
      <c r="BF268" s="7">
        <v>0</v>
      </c>
      <c r="BG268" s="84">
        <f t="shared" si="148"/>
        <v>8</v>
      </c>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84"/>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84"/>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84"/>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4.25" customHeight="1" x14ac:dyDescent="0.2">
      <c r="A272" s="85"/>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84"/>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s="88" customFormat="1" ht="15" thickBot="1" x14ac:dyDescent="0.25">
      <c r="A273" s="87" t="s">
        <v>87</v>
      </c>
      <c r="B273" s="287">
        <f>MAX(C3:C272)</f>
        <v>0</v>
      </c>
      <c r="C273" s="288"/>
      <c r="D273" s="287">
        <f>MAX(E3:E272)</f>
        <v>229</v>
      </c>
      <c r="E273" s="288"/>
      <c r="F273" s="287">
        <f>MAX(G3:G272)</f>
        <v>153</v>
      </c>
      <c r="G273" s="288"/>
      <c r="H273" s="287">
        <f>MAX(I3:I272)</f>
        <v>0</v>
      </c>
      <c r="I273" s="288"/>
      <c r="J273" s="287">
        <f>MAX(K3:K272)</f>
        <v>404</v>
      </c>
      <c r="K273" s="288"/>
      <c r="L273" s="287">
        <f>MAX(M3:M272)</f>
        <v>37</v>
      </c>
      <c r="M273" s="288"/>
      <c r="N273" s="287">
        <f>MAX(O3:O272)</f>
        <v>21</v>
      </c>
      <c r="O273" s="288"/>
      <c r="P273" s="287">
        <f>MAX(Q3:Q272)</f>
        <v>272</v>
      </c>
      <c r="Q273" s="288"/>
      <c r="R273" s="287">
        <f>MAX(S3:S272)</f>
        <v>1</v>
      </c>
      <c r="S273" s="288"/>
      <c r="T273" s="287">
        <f>MAX(U3:U272)</f>
        <v>16</v>
      </c>
      <c r="U273" s="288"/>
      <c r="V273" s="287">
        <f>MAX(W3:W272)</f>
        <v>16</v>
      </c>
      <c r="W273" s="288"/>
      <c r="X273" s="287">
        <f>MAX(Y3:Y272)</f>
        <v>46</v>
      </c>
      <c r="Y273" s="288"/>
      <c r="Z273" s="287">
        <f>MAX(AA3:AA272)</f>
        <v>2</v>
      </c>
      <c r="AA273" s="288"/>
      <c r="AB273" s="287">
        <f>MAX(AC3:AC272)</f>
        <v>216</v>
      </c>
      <c r="AC273" s="288"/>
      <c r="AD273" s="287">
        <f>MAX(AE3:AE272)</f>
        <v>158</v>
      </c>
      <c r="AE273" s="288"/>
      <c r="AF273" s="287">
        <f>MAX(AG3:AG272)</f>
        <v>125</v>
      </c>
      <c r="AG273" s="288"/>
      <c r="AH273" s="287">
        <f>MAX(AI3:AI272)</f>
        <v>20</v>
      </c>
      <c r="AI273" s="288"/>
      <c r="AJ273" s="287">
        <f>MAX(AK3:AK272)</f>
        <v>585</v>
      </c>
      <c r="AK273" s="288"/>
      <c r="AL273" s="287">
        <f>MAX(AM3:AM272)</f>
        <v>0</v>
      </c>
      <c r="AM273" s="288"/>
      <c r="AN273" s="287">
        <f>MAX(AO3:AO272)</f>
        <v>169</v>
      </c>
      <c r="AO273" s="288"/>
      <c r="AP273" s="287">
        <f>MAX(AQ3:AQ272)</f>
        <v>95</v>
      </c>
      <c r="AQ273" s="288"/>
      <c r="AR273" s="287">
        <f>MAX(AS3:AS272)</f>
        <v>85</v>
      </c>
      <c r="AS273" s="288"/>
      <c r="AT273" s="287">
        <f>MAX(AU3:AU272)</f>
        <v>1468</v>
      </c>
      <c r="AU273" s="288"/>
      <c r="AV273" s="287">
        <f>MAX(AW3:AW272)</f>
        <v>89</v>
      </c>
      <c r="AW273" s="288"/>
      <c r="AX273" s="287">
        <f>MAX(AY3:AY272)</f>
        <v>195</v>
      </c>
      <c r="AY273" s="288"/>
      <c r="AZ273" s="287">
        <f>MAX(BA3:BA272)</f>
        <v>472</v>
      </c>
      <c r="BA273" s="288"/>
      <c r="BB273" s="287">
        <f>MAX(BC3:BC272)</f>
        <v>319</v>
      </c>
      <c r="BC273" s="288"/>
      <c r="BD273" s="287">
        <f>MAX(BE3:BE272)</f>
        <v>0</v>
      </c>
      <c r="BE273" s="288"/>
      <c r="BF273" s="287">
        <f>MAX(BG3:BG272)</f>
        <v>8</v>
      </c>
      <c r="BG273" s="288"/>
      <c r="BH273" s="287">
        <f>MAX(BI3:BI272)</f>
        <v>68</v>
      </c>
      <c r="BI273" s="288"/>
      <c r="BJ273" s="287">
        <f>MAX(BK3:BK272)</f>
        <v>1</v>
      </c>
      <c r="BK273" s="288"/>
      <c r="BL273" s="287">
        <f>MAX(BM3:BM272)</f>
        <v>11</v>
      </c>
      <c r="BM273" s="288"/>
      <c r="BN273" s="287">
        <f>MAX(BO3:BO272)</f>
        <v>3</v>
      </c>
      <c r="BO273" s="288"/>
      <c r="BP273" s="287">
        <f>MAX(BQ3:BQ272)</f>
        <v>4</v>
      </c>
      <c r="BQ273" s="288"/>
      <c r="BR273" s="287">
        <f>MAX(BS3:BS272)</f>
        <v>4</v>
      </c>
      <c r="BS273" s="288"/>
      <c r="BT273" s="287">
        <f>MAX(BU3:BU272)</f>
        <v>3</v>
      </c>
      <c r="BU273" s="288"/>
      <c r="BV273" s="287">
        <f>MAX(BW3:BW272)</f>
        <v>3</v>
      </c>
      <c r="BW273" s="288"/>
      <c r="BX273" s="287">
        <f>MAX(BY3:BY272)</f>
        <v>58</v>
      </c>
      <c r="BY273" s="288"/>
      <c r="BZ273" s="287">
        <f>MAX(CA3:CA272)</f>
        <v>0</v>
      </c>
      <c r="CA273" s="288"/>
      <c r="CB273" s="287">
        <f>MAX(CC3:CC272)</f>
        <v>3</v>
      </c>
      <c r="CC273" s="288"/>
      <c r="CD273" s="287">
        <f>MAX(CE3:CE272)</f>
        <v>10</v>
      </c>
      <c r="CE273" s="288"/>
      <c r="CF273" s="287">
        <f>MAX(CG3:CG272)</f>
        <v>1689</v>
      </c>
      <c r="CG273" s="288"/>
      <c r="CH273" s="287">
        <f>MAX(CI3:CI272)</f>
        <v>3</v>
      </c>
      <c r="CI273" s="288"/>
      <c r="CJ273" s="287">
        <f>MAX(CK3:CK272)</f>
        <v>3</v>
      </c>
      <c r="CK273" s="288"/>
      <c r="CL273" s="287">
        <f>MAX(CM3:CM272)</f>
        <v>24</v>
      </c>
      <c r="CM273" s="288"/>
      <c r="CN273" s="287">
        <f>MAX(CO3:CO272)</f>
        <v>15</v>
      </c>
      <c r="CO273" s="288"/>
      <c r="CP273" s="287">
        <f>MAX(CQ3:CQ272)</f>
        <v>37</v>
      </c>
      <c r="CQ273" s="288"/>
      <c r="CR273" s="287">
        <f>MAX(CS3:CS272)</f>
        <v>72</v>
      </c>
      <c r="CS273" s="288"/>
      <c r="CT273" s="287">
        <f>MAX(CU3:CU272)</f>
        <v>11</v>
      </c>
      <c r="CU273" s="288"/>
      <c r="CV273" s="287">
        <f>MAX(CW3:CW272)</f>
        <v>1</v>
      </c>
      <c r="CW273" s="288"/>
      <c r="CX273" s="287">
        <f>MAX(CY3:CY272)</f>
        <v>0</v>
      </c>
      <c r="CY273" s="288"/>
      <c r="CZ273" s="287">
        <f>MAX(DA3:DA272)</f>
        <v>0</v>
      </c>
      <c r="DA273" s="288"/>
      <c r="DB273" s="287">
        <f>MAX(DC3:DC272)</f>
        <v>14</v>
      </c>
      <c r="DC273" s="288"/>
      <c r="DD273" s="287">
        <f>MAX(DE3:DE272)</f>
        <v>0</v>
      </c>
      <c r="DE273" s="288"/>
      <c r="DF273" s="287">
        <f>MAX(DG3:DG272)</f>
        <v>0</v>
      </c>
      <c r="DG273" s="288"/>
      <c r="DH273" s="287">
        <f>MAX(DI3:DI272)</f>
        <v>1</v>
      </c>
      <c r="DI273" s="288"/>
      <c r="DJ273" s="287">
        <f>MAX(DK3:DK272)</f>
        <v>0</v>
      </c>
      <c r="DK273" s="288"/>
      <c r="DL273" s="287">
        <f>MAX(DM3:DM272)</f>
        <v>2</v>
      </c>
      <c r="DM273" s="288"/>
      <c r="DN273" s="287">
        <f>MAX(DO3:DO272)</f>
        <v>18</v>
      </c>
      <c r="DO273" s="288"/>
      <c r="DP273" s="287">
        <f>MAX(DQ3:DQ272)</f>
        <v>3</v>
      </c>
      <c r="DQ273" s="288"/>
      <c r="DR273" s="287">
        <f>MAX(DS3:DS272)</f>
        <v>10</v>
      </c>
      <c r="DS273" s="288"/>
      <c r="DT273" s="287">
        <f>MAX(DU3:DU272)</f>
        <v>5</v>
      </c>
      <c r="DU273" s="288"/>
      <c r="DV273" s="287">
        <f>MAX(DW3:DW272)</f>
        <v>0</v>
      </c>
      <c r="DW273" s="288"/>
      <c r="DX273" s="287">
        <f>MAX(DY3:DY272)</f>
        <v>0</v>
      </c>
      <c r="DY273" s="288"/>
      <c r="DZ273" s="287">
        <f>MAX(EA3:EA272)</f>
        <v>12</v>
      </c>
      <c r="EA273" s="288"/>
      <c r="EB273" s="287">
        <f>MAX(EC3:EC272)</f>
        <v>1</v>
      </c>
      <c r="EC273" s="288"/>
      <c r="ED273" s="287">
        <f>MAX(EE3:EE272)</f>
        <v>14</v>
      </c>
      <c r="EE273" s="288"/>
      <c r="EF273" s="287">
        <f>MAX(EG3:EG272)</f>
        <v>5</v>
      </c>
      <c r="EG273" s="288"/>
      <c r="EH273" s="287">
        <f>MAX(EI3:EI272)</f>
        <v>21</v>
      </c>
      <c r="EI273" s="288"/>
      <c r="EJ273" s="287">
        <f>MAX(EK3:EK272)</f>
        <v>2556</v>
      </c>
      <c r="EK273" s="288"/>
      <c r="EL273" s="287">
        <f>MAX(EM3:EM272)</f>
        <v>527</v>
      </c>
      <c r="EM273" s="288"/>
      <c r="EN273" s="287">
        <f>MAX(EO3:EO272)</f>
        <v>6</v>
      </c>
      <c r="EO273" s="288"/>
      <c r="EP273" s="287">
        <f>MAX(EQ3:EQ272)</f>
        <v>1</v>
      </c>
      <c r="EQ273" s="288"/>
      <c r="ER273" s="287">
        <f>MAX(ES3:ES272)</f>
        <v>30</v>
      </c>
      <c r="ES273" s="288"/>
      <c r="ET273" s="287">
        <f>MAX(EU3:EU272)</f>
        <v>31</v>
      </c>
      <c r="EU273" s="288"/>
      <c r="EV273" s="287">
        <f>MAX(EW3:EW272)</f>
        <v>10</v>
      </c>
      <c r="EW273" s="288"/>
      <c r="EX273" s="287">
        <f>MAX(EY3:EY272)</f>
        <v>50</v>
      </c>
      <c r="EY273" s="288"/>
      <c r="EZ273" s="287">
        <f>MAX(FA3:FA272)</f>
        <v>22</v>
      </c>
      <c r="FA273" s="288"/>
      <c r="FB273" s="287">
        <f>MAX(FC3:FC272)</f>
        <v>1</v>
      </c>
      <c r="FC273" s="288"/>
      <c r="FD273" s="287">
        <f>MAX(FE3:FE272)</f>
        <v>2</v>
      </c>
      <c r="FE273" s="288"/>
      <c r="FF273" s="287">
        <f>MAX(FG3:FG272)</f>
        <v>1558</v>
      </c>
      <c r="FG273" s="288"/>
      <c r="FH273" s="287">
        <f>MAX(FI3:FI272)</f>
        <v>0</v>
      </c>
      <c r="FI273" s="288"/>
      <c r="FJ273" s="287">
        <f>MAX(FK3:FK272)</f>
        <v>1</v>
      </c>
      <c r="FK273" s="288"/>
      <c r="FL273" s="287">
        <f>MAX(FM3:FM272)</f>
        <v>8</v>
      </c>
      <c r="FM273" s="288"/>
      <c r="FN273" s="287">
        <f>MAX(FO3:FO272)</f>
        <v>2</v>
      </c>
      <c r="FO273" s="288"/>
      <c r="FP273" s="287">
        <f>MAX(FQ3:FQ272)</f>
        <v>337</v>
      </c>
      <c r="FQ273" s="288"/>
      <c r="FR273" s="287">
        <f>MAX(FS3:FS272)</f>
        <v>40</v>
      </c>
      <c r="FS273" s="288"/>
      <c r="FT273" s="287">
        <f>MAX(FU3:FU272)</f>
        <v>0</v>
      </c>
      <c r="FU273" s="288"/>
      <c r="FV273" s="287">
        <f>MAX(FW3:FW272)</f>
        <v>3</v>
      </c>
      <c r="FW273" s="288"/>
      <c r="FX273" s="287">
        <f>MAX(FY3:FY272)</f>
        <v>1283</v>
      </c>
      <c r="FY273" s="288"/>
      <c r="FZ273" s="287">
        <f>MAX(GA3:GA272)</f>
        <v>1</v>
      </c>
      <c r="GA273" s="288"/>
      <c r="GB273" s="287">
        <f>MAX(GC3:GC272)</f>
        <v>0</v>
      </c>
      <c r="GC273" s="288"/>
      <c r="GD273" s="287">
        <f>MAX(GE3:GE272)</f>
        <v>0</v>
      </c>
      <c r="GE273" s="288"/>
      <c r="GF273" s="287">
        <f>MAX(GG3:GG272)</f>
        <v>2</v>
      </c>
      <c r="GG273" s="288"/>
      <c r="GH273" s="287">
        <f>MAX(GI3:GI272)</f>
        <v>8</v>
      </c>
      <c r="GI273" s="288"/>
      <c r="GJ273" s="287">
        <f>MAX(GK3:GK272)</f>
        <v>1</v>
      </c>
      <c r="GK273" s="288"/>
      <c r="GL273" s="287">
        <f>MAX(GM3:GM272)</f>
        <v>46</v>
      </c>
      <c r="GM273" s="288"/>
      <c r="GN273" s="287">
        <f>MAX(GO3:GO272)</f>
        <v>89</v>
      </c>
      <c r="GO273" s="288"/>
      <c r="GP273" s="287">
        <f>MAX(GQ3:GQ272)</f>
        <v>46</v>
      </c>
      <c r="GQ273" s="288"/>
      <c r="GR273" s="174"/>
      <c r="GS273" s="174"/>
      <c r="GT273" s="174"/>
      <c r="GU273" s="174"/>
      <c r="GV273" s="174"/>
      <c r="GW273" s="174"/>
      <c r="GX273" s="174"/>
      <c r="GY273" s="174"/>
    </row>
    <row r="274" spans="1:207" s="32" customFormat="1" ht="12.75" thickTop="1" x14ac:dyDescent="0.2">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175"/>
      <c r="BH274" s="175"/>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39"/>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9"/>
      <c r="GJ274" s="39"/>
      <c r="GK274" s="39"/>
      <c r="GL274" s="39"/>
      <c r="GM274" s="39"/>
      <c r="GN274" s="39"/>
      <c r="GO274" s="39"/>
      <c r="GP274" s="39"/>
      <c r="GQ274" s="39"/>
      <c r="GR274" s="39"/>
      <c r="GS274" s="39"/>
      <c r="GT274" s="39"/>
      <c r="GU274" s="39"/>
      <c r="GV274" s="39"/>
      <c r="GW274" s="39"/>
      <c r="GX274" s="39"/>
      <c r="GY274" s="39"/>
    </row>
    <row r="275" spans="1:207" s="32" customFormat="1" ht="12" x14ac:dyDescent="0.2">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9"/>
      <c r="GO275" s="39"/>
      <c r="GP275" s="39" t="s">
        <v>155</v>
      </c>
      <c r="GQ275" s="39">
        <f>SUM(B273:GQ273)</f>
        <v>13991</v>
      </c>
      <c r="GR275" s="39"/>
      <c r="GS275" s="39"/>
      <c r="GT275" s="39"/>
      <c r="GU275" s="39"/>
      <c r="GV275" s="39"/>
      <c r="GW275" s="39"/>
      <c r="GX275" s="39"/>
      <c r="GY275" s="39"/>
    </row>
  </sheetData>
  <mergeCells count="198">
    <mergeCell ref="B273:C273"/>
    <mergeCell ref="BZ273:CA273"/>
    <mergeCell ref="F273:G273"/>
    <mergeCell ref="B1:C1"/>
    <mergeCell ref="DL273:DM273"/>
    <mergeCell ref="CT273:CU273"/>
    <mergeCell ref="DF273:DG273"/>
    <mergeCell ref="R1:S1"/>
    <mergeCell ref="BD1:BE1"/>
    <mergeCell ref="CD273:CE273"/>
    <mergeCell ref="CR273:CS273"/>
    <mergeCell ref="AZ273:BA273"/>
    <mergeCell ref="J1:K1"/>
    <mergeCell ref="L1:M1"/>
    <mergeCell ref="F1:G1"/>
    <mergeCell ref="V1:W1"/>
    <mergeCell ref="CF1:CG1"/>
    <mergeCell ref="D1:E1"/>
    <mergeCell ref="CH1:CI1"/>
    <mergeCell ref="CJ1:CK1"/>
    <mergeCell ref="AL1:AM1"/>
    <mergeCell ref="AH1:AI1"/>
    <mergeCell ref="BZ1:CA1"/>
    <mergeCell ref="BH1:BI1"/>
    <mergeCell ref="AB1:AC1"/>
    <mergeCell ref="P273:Q273"/>
    <mergeCell ref="D273:E273"/>
    <mergeCell ref="J273:K273"/>
    <mergeCell ref="L273:M273"/>
    <mergeCell ref="V273:W273"/>
    <mergeCell ref="AB273:AC273"/>
    <mergeCell ref="H1:I1"/>
    <mergeCell ref="H273:I273"/>
    <mergeCell ref="R273:S273"/>
    <mergeCell ref="BN1:BO1"/>
    <mergeCell ref="BT1:BU1"/>
    <mergeCell ref="BD273:BE273"/>
    <mergeCell ref="BV273:BW273"/>
    <mergeCell ref="EH1:EI1"/>
    <mergeCell ref="DN1:DO1"/>
    <mergeCell ref="DF1:DG1"/>
    <mergeCell ref="DP1:DQ1"/>
    <mergeCell ref="DH273:DI273"/>
    <mergeCell ref="DN273:DO273"/>
    <mergeCell ref="CX273:CY273"/>
    <mergeCell ref="CN273:CO273"/>
    <mergeCell ref="CB273:CC273"/>
    <mergeCell ref="DX273:DY273"/>
    <mergeCell ref="DZ273:EA273"/>
    <mergeCell ref="DP273:DQ273"/>
    <mergeCell ref="DT273:DU273"/>
    <mergeCell ref="DR273:DS273"/>
    <mergeCell ref="CL1:CM1"/>
    <mergeCell ref="CT1:CU1"/>
    <mergeCell ref="FX1:FY1"/>
    <mergeCell ref="BV1:BW1"/>
    <mergeCell ref="ER1:ES1"/>
    <mergeCell ref="DB1:DC1"/>
    <mergeCell ref="BL273:BM273"/>
    <mergeCell ref="BN273:BO273"/>
    <mergeCell ref="BP273:BQ273"/>
    <mergeCell ref="DL1:DM1"/>
    <mergeCell ref="BX1:BY1"/>
    <mergeCell ref="BR273:BS273"/>
    <mergeCell ref="EJ273:EK273"/>
    <mergeCell ref="BT273:BU273"/>
    <mergeCell ref="BX273:BY273"/>
    <mergeCell ref="CH273:CI273"/>
    <mergeCell ref="CJ273:CK273"/>
    <mergeCell ref="CL273:CM273"/>
    <mergeCell ref="EH273:EI273"/>
    <mergeCell ref="DB273:DC273"/>
    <mergeCell ref="EF273:EG273"/>
    <mergeCell ref="CZ273:DA273"/>
    <mergeCell ref="DV273:DW273"/>
    <mergeCell ref="CV273:CW273"/>
    <mergeCell ref="DJ273:DK273"/>
    <mergeCell ref="EL1:EM1"/>
    <mergeCell ref="GF273:GG273"/>
    <mergeCell ref="AP273:AQ273"/>
    <mergeCell ref="AT273:AU273"/>
    <mergeCell ref="Z273:AA273"/>
    <mergeCell ref="ER273:ES273"/>
    <mergeCell ref="FP1:FQ1"/>
    <mergeCell ref="AF1:AG1"/>
    <mergeCell ref="FV1:FW1"/>
    <mergeCell ref="FH273:FI273"/>
    <mergeCell ref="FV273:FW273"/>
    <mergeCell ref="ET1:EU1"/>
    <mergeCell ref="GB273:GC273"/>
    <mergeCell ref="EV273:EW273"/>
    <mergeCell ref="FR273:FS273"/>
    <mergeCell ref="FL273:FM273"/>
    <mergeCell ref="FD273:FE273"/>
    <mergeCell ref="EZ273:FA273"/>
    <mergeCell ref="EZ1:FA1"/>
    <mergeCell ref="AJ273:AK273"/>
    <mergeCell ref="EX273:EY273"/>
    <mergeCell ref="FN273:FO273"/>
    <mergeCell ref="FX273:FY273"/>
    <mergeCell ref="FF1:FG1"/>
    <mergeCell ref="FB1:FC1"/>
    <mergeCell ref="FZ1:GA1"/>
    <mergeCell ref="FZ273:GA273"/>
    <mergeCell ref="BF273:BG273"/>
    <mergeCell ref="CP273:CQ273"/>
    <mergeCell ref="AX273:AY273"/>
    <mergeCell ref="ED273:EE273"/>
    <mergeCell ref="EN273:EO273"/>
    <mergeCell ref="T273:U273"/>
    <mergeCell ref="CF273:CG273"/>
    <mergeCell ref="EL273:EM273"/>
    <mergeCell ref="DX1:DY1"/>
    <mergeCell ref="DD1:DE1"/>
    <mergeCell ref="CR1:CS1"/>
    <mergeCell ref="CX1:CY1"/>
    <mergeCell ref="T1:U1"/>
    <mergeCell ref="DZ1:EA1"/>
    <mergeCell ref="DJ1:DK1"/>
    <mergeCell ref="BJ273:BK273"/>
    <mergeCell ref="BB1:BC1"/>
    <mergeCell ref="BB273:BC273"/>
    <mergeCell ref="CB1:CC1"/>
    <mergeCell ref="AZ1:BA1"/>
    <mergeCell ref="BJ1:BK1"/>
    <mergeCell ref="BF1:BG1"/>
    <mergeCell ref="GN1:GO1"/>
    <mergeCell ref="AD273:AE273"/>
    <mergeCell ref="ET273:EU273"/>
    <mergeCell ref="EB1:EC1"/>
    <mergeCell ref="EB273:EC273"/>
    <mergeCell ref="EF1:EG1"/>
    <mergeCell ref="GB1:GC1"/>
    <mergeCell ref="GJ273:GK273"/>
    <mergeCell ref="GH273:GI273"/>
    <mergeCell ref="GL273:GM273"/>
    <mergeCell ref="AN273:AO273"/>
    <mergeCell ref="FT273:FU273"/>
    <mergeCell ref="AT1:AU1"/>
    <mergeCell ref="GL1:GM1"/>
    <mergeCell ref="AX1:AY1"/>
    <mergeCell ref="GJ1:GK1"/>
    <mergeCell ref="AP1:AQ1"/>
    <mergeCell ref="FR1:FS1"/>
    <mergeCell ref="FT1:FU1"/>
    <mergeCell ref="FN1:FO1"/>
    <mergeCell ref="DT1:DU1"/>
    <mergeCell ref="EV1:EW1"/>
    <mergeCell ref="GH1:GI1"/>
    <mergeCell ref="FD1:FE1"/>
    <mergeCell ref="GN273:GO273"/>
    <mergeCell ref="CD1:CE1"/>
    <mergeCell ref="CV1:CW1"/>
    <mergeCell ref="GP273:GQ273"/>
    <mergeCell ref="CN1:CO1"/>
    <mergeCell ref="FJ273:FK273"/>
    <mergeCell ref="FP273:FQ273"/>
    <mergeCell ref="AF273:AG273"/>
    <mergeCell ref="P1:Q1"/>
    <mergeCell ref="DR1:DS1"/>
    <mergeCell ref="EN1:EO1"/>
    <mergeCell ref="EP1:EQ1"/>
    <mergeCell ref="FJ1:FK1"/>
    <mergeCell ref="FL1:FM1"/>
    <mergeCell ref="CP1:CQ1"/>
    <mergeCell ref="ED1:EE1"/>
    <mergeCell ref="DD273:DE273"/>
    <mergeCell ref="GP1:GQ1"/>
    <mergeCell ref="GD1:GE1"/>
    <mergeCell ref="GF1:GG1"/>
    <mergeCell ref="FH1:FI1"/>
    <mergeCell ref="GD273:GE273"/>
    <mergeCell ref="FF273:FG273"/>
    <mergeCell ref="AJ1:AK1"/>
    <mergeCell ref="FB273:FC273"/>
    <mergeCell ref="EJ1:EK1"/>
    <mergeCell ref="Z1:AA1"/>
    <mergeCell ref="AV273:AW273"/>
    <mergeCell ref="EX1:EY1"/>
    <mergeCell ref="X273:Y273"/>
    <mergeCell ref="X1:Y1"/>
    <mergeCell ref="N1:O1"/>
    <mergeCell ref="N273:O273"/>
    <mergeCell ref="AL273:AM273"/>
    <mergeCell ref="AR273:AS273"/>
    <mergeCell ref="AR1:AS1"/>
    <mergeCell ref="AN1:AO1"/>
    <mergeCell ref="BL1:BM1"/>
    <mergeCell ref="BP1:BQ1"/>
    <mergeCell ref="BR1:BS1"/>
    <mergeCell ref="DV1:DW1"/>
    <mergeCell ref="EP273:EQ273"/>
    <mergeCell ref="AD1:AE1"/>
    <mergeCell ref="BH273:BI273"/>
    <mergeCell ref="AH273:AI273"/>
    <mergeCell ref="CZ1:DA1"/>
    <mergeCell ref="DH1:DI1"/>
    <mergeCell ref="AV1:A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76"/>
  <sheetViews>
    <sheetView zoomScaleNormal="100" workbookViewId="0">
      <pane xSplit="1" ySplit="2" topLeftCell="B239" activePane="bottomRight" state="frozen"/>
      <selection pane="topRight" activeCell="B1" sqref="B1"/>
      <selection pane="bottomLeft" activeCell="A3" sqref="A3"/>
      <selection pane="bottomRight" activeCell="M271" sqref="M271"/>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3" t="s">
        <v>90</v>
      </c>
      <c r="C1" s="293"/>
      <c r="D1" s="293"/>
      <c r="E1" s="293"/>
      <c r="F1" s="293"/>
      <c r="G1" s="293"/>
      <c r="H1" s="293"/>
      <c r="I1" s="293"/>
      <c r="J1" s="293"/>
      <c r="K1" s="294"/>
    </row>
    <row r="2" spans="1:11" x14ac:dyDescent="0.2">
      <c r="A2" s="91"/>
      <c r="B2" s="295" t="s">
        <v>22</v>
      </c>
      <c r="C2" s="295"/>
      <c r="D2" s="295" t="s">
        <v>23</v>
      </c>
      <c r="E2" s="295"/>
      <c r="F2" s="295" t="s">
        <v>24</v>
      </c>
      <c r="G2" s="295"/>
      <c r="H2" s="295" t="s">
        <v>25</v>
      </c>
      <c r="I2" s="295"/>
      <c r="J2" s="295" t="s">
        <v>26</v>
      </c>
      <c r="K2" s="296"/>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69"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69" si="21">SUM(C221,B222)</f>
        <v>7762</v>
      </c>
      <c r="D222" s="99"/>
      <c r="E222" s="94">
        <f t="shared" si="16"/>
        <v>3929</v>
      </c>
      <c r="F222" s="99"/>
      <c r="G222" s="94">
        <f t="shared" si="17"/>
        <v>788</v>
      </c>
      <c r="H222" s="99"/>
      <c r="I222" s="94">
        <f t="shared" si="20"/>
        <v>191</v>
      </c>
      <c r="J222" s="99"/>
      <c r="K222" s="176">
        <f t="shared" ref="K222:K269"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69" si="23">SUM(E229,D230)</f>
        <v>3979</v>
      </c>
      <c r="F230" s="99"/>
      <c r="G230" s="94">
        <f t="shared" ref="G230:G269"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v>16</v>
      </c>
      <c r="C269" s="94">
        <f t="shared" si="21"/>
        <v>8554</v>
      </c>
      <c r="D269" s="99">
        <v>4</v>
      </c>
      <c r="E269" s="94">
        <f t="shared" si="23"/>
        <v>4274</v>
      </c>
      <c r="F269" s="99">
        <v>1</v>
      </c>
      <c r="G269" s="94">
        <f t="shared" si="24"/>
        <v>897</v>
      </c>
      <c r="H269" s="99">
        <v>0</v>
      </c>
      <c r="I269" s="94">
        <f t="shared" si="20"/>
        <v>224</v>
      </c>
      <c r="J269" s="99">
        <v>0</v>
      </c>
      <c r="K269" s="176">
        <f t="shared" si="22"/>
        <v>42</v>
      </c>
      <c r="L269" s="89"/>
    </row>
    <row r="270" spans="1:12" x14ac:dyDescent="0.2">
      <c r="A270" s="93">
        <v>44232</v>
      </c>
      <c r="B270" s="99"/>
      <c r="C270" s="99"/>
      <c r="D270" s="99"/>
      <c r="E270" s="99"/>
      <c r="F270" s="99"/>
      <c r="G270" s="99"/>
      <c r="H270" s="99"/>
      <c r="I270" s="99"/>
      <c r="J270" s="99"/>
      <c r="K270" s="178"/>
      <c r="L270" s="89"/>
    </row>
    <row r="271" spans="1:12" x14ac:dyDescent="0.2">
      <c r="A271" s="93">
        <v>44233</v>
      </c>
      <c r="B271" s="99"/>
      <c r="C271" s="99"/>
      <c r="D271" s="99"/>
      <c r="E271" s="99"/>
      <c r="F271" s="99"/>
      <c r="G271" s="99"/>
      <c r="H271" s="99"/>
      <c r="I271" s="99"/>
      <c r="J271" s="99"/>
      <c r="K271" s="178"/>
      <c r="L271" s="89"/>
    </row>
    <row r="272" spans="1:12" x14ac:dyDescent="0.2">
      <c r="A272" s="93">
        <v>44234</v>
      </c>
      <c r="B272" s="99"/>
      <c r="C272" s="99"/>
      <c r="D272" s="99"/>
      <c r="E272" s="99"/>
      <c r="F272" s="99"/>
      <c r="G272" s="99"/>
      <c r="H272" s="99"/>
      <c r="I272" s="99"/>
      <c r="J272" s="99"/>
      <c r="K272" s="178"/>
      <c r="L272" s="89"/>
    </row>
    <row r="273" spans="1:12" x14ac:dyDescent="0.2">
      <c r="A273" s="98"/>
      <c r="B273" s="99"/>
      <c r="C273" s="99"/>
      <c r="D273" s="99"/>
      <c r="E273" s="99"/>
      <c r="F273" s="99"/>
      <c r="G273" s="99"/>
      <c r="H273" s="99"/>
      <c r="I273" s="99"/>
      <c r="J273" s="99"/>
      <c r="K273" s="178"/>
      <c r="L273" s="89"/>
    </row>
    <row r="274" spans="1:12" ht="15" thickBot="1" x14ac:dyDescent="0.25">
      <c r="A274" s="95" t="s">
        <v>87</v>
      </c>
      <c r="B274" s="96"/>
      <c r="C274" s="96">
        <f>MAX(C4:C273)</f>
        <v>8554</v>
      </c>
      <c r="D274" s="96"/>
      <c r="E274" s="96">
        <f>MAX(E4:E273)</f>
        <v>4274</v>
      </c>
      <c r="F274" s="96"/>
      <c r="G274" s="96">
        <f>MAX(G4:G273)</f>
        <v>897</v>
      </c>
      <c r="H274" s="96"/>
      <c r="I274" s="96">
        <f>MAX(I4:I273)</f>
        <v>224</v>
      </c>
      <c r="J274" s="96"/>
      <c r="K274" s="179">
        <f>MAX(K4:K273)</f>
        <v>42</v>
      </c>
    </row>
    <row r="275" spans="1:12" ht="15" thickTop="1" x14ac:dyDescent="0.2"/>
    <row r="276" spans="1:12" x14ac:dyDescent="0.2">
      <c r="J276" s="89" t="s">
        <v>91</v>
      </c>
      <c r="K276" s="89">
        <f>SUM(B274:K274)</f>
        <v>13991</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tabSelected="1" workbookViewId="0">
      <selection activeCell="D19" sqref="D19"/>
    </sheetView>
  </sheetViews>
  <sheetFormatPr baseColWidth="10" defaultColWidth="11" defaultRowHeight="12.75" x14ac:dyDescent="0.2"/>
  <cols>
    <col min="1" max="1" width="30.375" style="188" customWidth="1"/>
    <col min="2" max="16384" width="11" style="188"/>
  </cols>
  <sheetData>
    <row r="1" spans="1:25" ht="15.75" customHeight="1" thickTop="1" x14ac:dyDescent="0.2">
      <c r="B1" s="299" t="s">
        <v>226</v>
      </c>
      <c r="C1" s="299"/>
      <c r="D1" s="299"/>
      <c r="E1" s="299"/>
      <c r="F1" s="299"/>
      <c r="G1" s="299"/>
      <c r="H1" s="299" t="s">
        <v>227</v>
      </c>
      <c r="I1" s="299"/>
      <c r="J1" s="299"/>
      <c r="K1" s="299"/>
      <c r="L1" s="299"/>
      <c r="M1" s="299"/>
      <c r="N1" s="299" t="s">
        <v>230</v>
      </c>
      <c r="O1" s="299"/>
      <c r="P1" s="299" t="s">
        <v>233</v>
      </c>
      <c r="Q1" s="299"/>
      <c r="R1" s="299"/>
      <c r="S1" s="299"/>
      <c r="T1" s="299"/>
      <c r="U1" s="299"/>
      <c r="V1" s="299"/>
      <c r="W1" s="299"/>
      <c r="X1" s="297" t="s">
        <v>239</v>
      </c>
      <c r="Y1" s="298"/>
    </row>
    <row r="2" spans="1:25" ht="26.25" thickBot="1" x14ac:dyDescent="0.25">
      <c r="A2" s="190"/>
      <c r="B2" s="300" t="s">
        <v>228</v>
      </c>
      <c r="C2" s="300"/>
      <c r="D2" s="300" t="s">
        <v>229</v>
      </c>
      <c r="E2" s="300"/>
      <c r="F2" s="300" t="s">
        <v>231</v>
      </c>
      <c r="G2" s="300"/>
      <c r="H2" s="300" t="s">
        <v>228</v>
      </c>
      <c r="I2" s="300"/>
      <c r="J2" s="300" t="s">
        <v>229</v>
      </c>
      <c r="K2" s="300"/>
      <c r="L2" s="300" t="s">
        <v>232</v>
      </c>
      <c r="M2" s="300"/>
      <c r="N2" s="192"/>
      <c r="O2" s="192"/>
      <c r="P2" s="301" t="s">
        <v>235</v>
      </c>
      <c r="Q2" s="302"/>
      <c r="R2" s="301" t="s">
        <v>236</v>
      </c>
      <c r="S2" s="302"/>
      <c r="T2" s="301" t="s">
        <v>237</v>
      </c>
      <c r="U2" s="302"/>
      <c r="V2" s="301" t="s">
        <v>238</v>
      </c>
      <c r="W2" s="302"/>
      <c r="X2" s="191" t="s">
        <v>228</v>
      </c>
      <c r="Y2" s="202" t="s">
        <v>229</v>
      </c>
    </row>
    <row r="3" spans="1:25" ht="102.75" thickTop="1" x14ac:dyDescent="0.2">
      <c r="A3" s="189"/>
      <c r="B3" s="194" t="s">
        <v>203</v>
      </c>
      <c r="C3" s="194" t="s">
        <v>208</v>
      </c>
      <c r="D3" s="195" t="s">
        <v>224</v>
      </c>
      <c r="E3" s="194" t="s">
        <v>222</v>
      </c>
      <c r="F3" s="194" t="s">
        <v>205</v>
      </c>
      <c r="G3" s="194" t="s">
        <v>210</v>
      </c>
      <c r="H3" s="194" t="s">
        <v>204</v>
      </c>
      <c r="I3" s="194" t="s">
        <v>209</v>
      </c>
      <c r="J3" s="194" t="s">
        <v>225</v>
      </c>
      <c r="K3" s="194" t="s">
        <v>223</v>
      </c>
      <c r="L3" s="194" t="s">
        <v>206</v>
      </c>
      <c r="M3" s="194" t="s">
        <v>211</v>
      </c>
      <c r="N3" s="194" t="s">
        <v>207</v>
      </c>
      <c r="O3" s="194" t="s">
        <v>212</v>
      </c>
      <c r="P3" s="194" t="s">
        <v>213</v>
      </c>
      <c r="Q3" s="194" t="s">
        <v>217</v>
      </c>
      <c r="R3" s="194" t="s">
        <v>214</v>
      </c>
      <c r="S3" s="194" t="s">
        <v>218</v>
      </c>
      <c r="T3" s="194" t="s">
        <v>215</v>
      </c>
      <c r="U3" s="194" t="s">
        <v>219</v>
      </c>
      <c r="V3" s="194" t="s">
        <v>216</v>
      </c>
      <c r="W3" s="194" t="s">
        <v>220</v>
      </c>
      <c r="X3" s="194" t="s">
        <v>221</v>
      </c>
      <c r="Y3" s="201" t="s">
        <v>234</v>
      </c>
    </row>
    <row r="4" spans="1:25" x14ac:dyDescent="0.2">
      <c r="A4" s="196" t="s">
        <v>199</v>
      </c>
      <c r="B4" s="192">
        <v>185</v>
      </c>
      <c r="C4" s="192">
        <v>185</v>
      </c>
      <c r="D4" s="192">
        <v>0</v>
      </c>
      <c r="E4" s="192">
        <v>0</v>
      </c>
      <c r="F4" s="192">
        <f t="shared" ref="F4:G18" si="0">SUM(B4,D4)</f>
        <v>185</v>
      </c>
      <c r="G4" s="192">
        <f t="shared" si="0"/>
        <v>185</v>
      </c>
      <c r="H4" s="192">
        <v>0</v>
      </c>
      <c r="I4" s="192">
        <v>0</v>
      </c>
      <c r="J4" s="192">
        <v>0</v>
      </c>
      <c r="K4" s="192">
        <v>0</v>
      </c>
      <c r="L4" s="192">
        <f t="shared" ref="L4:L18" si="1">SUM(H4,J4)</f>
        <v>0</v>
      </c>
      <c r="M4" s="192">
        <v>0</v>
      </c>
      <c r="N4" s="192">
        <f t="shared" ref="N4:O18" si="2">SUM(F4,L4)</f>
        <v>185</v>
      </c>
      <c r="O4" s="192">
        <f t="shared" si="2"/>
        <v>185</v>
      </c>
      <c r="P4" s="192">
        <v>7775</v>
      </c>
      <c r="Q4" s="192">
        <v>7775</v>
      </c>
      <c r="R4" s="192">
        <v>0</v>
      </c>
      <c r="S4" s="192">
        <v>0</v>
      </c>
      <c r="T4" s="192">
        <v>0</v>
      </c>
      <c r="U4" s="192">
        <v>0</v>
      </c>
      <c r="V4" s="192">
        <f>SUM(P4,R4,T4)</f>
        <v>7775</v>
      </c>
      <c r="W4" s="192">
        <v>7775</v>
      </c>
      <c r="X4" s="192">
        <v>0</v>
      </c>
      <c r="Y4" s="193">
        <v>0</v>
      </c>
    </row>
    <row r="5" spans="1:25" x14ac:dyDescent="0.2">
      <c r="A5" s="196" t="s">
        <v>200</v>
      </c>
      <c r="B5" s="192">
        <v>2810</v>
      </c>
      <c r="C5" s="192">
        <f t="shared" ref="C5:C18" si="3">SUM(C4,B5)</f>
        <v>2995</v>
      </c>
      <c r="D5" s="192">
        <v>238</v>
      </c>
      <c r="E5" s="192">
        <f t="shared" ref="E5:E18" si="4">SUM(E4,D5)</f>
        <v>238</v>
      </c>
      <c r="F5" s="192">
        <f t="shared" si="0"/>
        <v>3048</v>
      </c>
      <c r="G5" s="192">
        <f t="shared" si="0"/>
        <v>3233</v>
      </c>
      <c r="H5" s="192">
        <v>0</v>
      </c>
      <c r="I5" s="192">
        <f t="shared" ref="I5:I18" si="5">SUM(I4,H5)</f>
        <v>0</v>
      </c>
      <c r="J5" s="192">
        <v>0</v>
      </c>
      <c r="K5" s="192">
        <f t="shared" ref="K5:K18" si="6">SUM(K4,J5)</f>
        <v>0</v>
      </c>
      <c r="L5" s="192">
        <f t="shared" si="1"/>
        <v>0</v>
      </c>
      <c r="M5" s="192">
        <f t="shared" ref="M5:M18" si="7">SUM(I5,K5)</f>
        <v>0</v>
      </c>
      <c r="N5" s="192">
        <f t="shared" si="2"/>
        <v>3048</v>
      </c>
      <c r="O5" s="192">
        <f t="shared" si="2"/>
        <v>3233</v>
      </c>
      <c r="P5" s="192">
        <v>9750</v>
      </c>
      <c r="Q5" s="192">
        <f>SUM(Q4,P5)</f>
        <v>17525</v>
      </c>
      <c r="R5" s="192">
        <v>0</v>
      </c>
      <c r="S5" s="192">
        <f t="shared" ref="S5:S18" si="8">SUM(S4,R5)</f>
        <v>0</v>
      </c>
      <c r="T5" s="192">
        <v>0</v>
      </c>
      <c r="U5" s="192">
        <f t="shared" ref="U5:U18" si="9">SUM(U4,T5)</f>
        <v>0</v>
      </c>
      <c r="V5" s="192">
        <f t="shared" ref="V5:V18" si="10">SUM(P5,R5,T5)</f>
        <v>9750</v>
      </c>
      <c r="W5" s="192">
        <f t="shared" ref="W5:W18" si="11">SUM(W4,V5)</f>
        <v>17525</v>
      </c>
      <c r="X5" s="192">
        <v>2</v>
      </c>
      <c r="Y5" s="193">
        <v>2</v>
      </c>
    </row>
    <row r="6" spans="1:25" x14ac:dyDescent="0.2">
      <c r="A6" s="196" t="s">
        <v>201</v>
      </c>
      <c r="B6" s="192">
        <v>2841</v>
      </c>
      <c r="C6" s="192">
        <f t="shared" si="3"/>
        <v>5836</v>
      </c>
      <c r="D6" s="192">
        <v>708</v>
      </c>
      <c r="E6" s="192">
        <f t="shared" si="4"/>
        <v>946</v>
      </c>
      <c r="F6" s="192">
        <f t="shared" si="0"/>
        <v>3549</v>
      </c>
      <c r="G6" s="192">
        <f t="shared" si="0"/>
        <v>6782</v>
      </c>
      <c r="H6" s="192">
        <v>0</v>
      </c>
      <c r="I6" s="192">
        <f t="shared" si="5"/>
        <v>0</v>
      </c>
      <c r="J6" s="192">
        <v>0</v>
      </c>
      <c r="K6" s="192">
        <f t="shared" si="6"/>
        <v>0</v>
      </c>
      <c r="L6" s="192">
        <f t="shared" si="1"/>
        <v>0</v>
      </c>
      <c r="M6" s="192">
        <f t="shared" si="7"/>
        <v>0</v>
      </c>
      <c r="N6" s="192">
        <f t="shared" si="2"/>
        <v>3549</v>
      </c>
      <c r="O6" s="192">
        <f t="shared" si="2"/>
        <v>6782</v>
      </c>
      <c r="P6" s="192">
        <v>0</v>
      </c>
      <c r="Q6" s="192">
        <f t="shared" ref="Q6:Q18" si="12">SUM(Q5,P6)</f>
        <v>17525</v>
      </c>
      <c r="R6" s="192">
        <v>15300</v>
      </c>
      <c r="S6" s="192">
        <f t="shared" si="8"/>
        <v>15300</v>
      </c>
      <c r="T6" s="192">
        <v>0</v>
      </c>
      <c r="U6" s="192">
        <f t="shared" si="9"/>
        <v>0</v>
      </c>
      <c r="V6" s="192">
        <f t="shared" si="10"/>
        <v>15300</v>
      </c>
      <c r="W6" s="192">
        <f t="shared" si="11"/>
        <v>32825</v>
      </c>
      <c r="X6" s="192">
        <v>2</v>
      </c>
      <c r="Y6" s="193">
        <v>2</v>
      </c>
    </row>
    <row r="7" spans="1:25" x14ac:dyDescent="0.2">
      <c r="A7" s="196" t="s">
        <v>202</v>
      </c>
      <c r="B7" s="192">
        <v>4446</v>
      </c>
      <c r="C7" s="192">
        <f t="shared" si="3"/>
        <v>10282</v>
      </c>
      <c r="D7" s="192">
        <v>1745</v>
      </c>
      <c r="E7" s="192">
        <f t="shared" si="4"/>
        <v>2691</v>
      </c>
      <c r="F7" s="192">
        <f t="shared" si="0"/>
        <v>6191</v>
      </c>
      <c r="G7" s="192">
        <f t="shared" si="0"/>
        <v>12973</v>
      </c>
      <c r="H7" s="192">
        <v>0</v>
      </c>
      <c r="I7" s="192">
        <f t="shared" si="5"/>
        <v>0</v>
      </c>
      <c r="J7" s="192">
        <v>0</v>
      </c>
      <c r="K7" s="192">
        <f t="shared" si="6"/>
        <v>0</v>
      </c>
      <c r="L7" s="192">
        <f t="shared" si="1"/>
        <v>0</v>
      </c>
      <c r="M7" s="192">
        <f t="shared" si="7"/>
        <v>0</v>
      </c>
      <c r="N7" s="192">
        <f t="shared" si="2"/>
        <v>6191</v>
      </c>
      <c r="O7" s="192">
        <f t="shared" si="2"/>
        <v>12973</v>
      </c>
      <c r="P7" s="192">
        <v>4875</v>
      </c>
      <c r="Q7" s="192">
        <f t="shared" si="12"/>
        <v>22400</v>
      </c>
      <c r="R7" s="192">
        <v>0</v>
      </c>
      <c r="S7" s="192">
        <f t="shared" si="8"/>
        <v>15300</v>
      </c>
      <c r="T7" s="192">
        <v>0</v>
      </c>
      <c r="U7" s="192">
        <f t="shared" si="9"/>
        <v>0</v>
      </c>
      <c r="V7" s="192">
        <f t="shared" si="10"/>
        <v>4875</v>
      </c>
      <c r="W7" s="192">
        <f t="shared" si="11"/>
        <v>37700</v>
      </c>
      <c r="X7" s="192">
        <v>3</v>
      </c>
      <c r="Y7" s="193">
        <v>10</v>
      </c>
    </row>
    <row r="8" spans="1:25" x14ac:dyDescent="0.2">
      <c r="A8" s="197">
        <v>44221</v>
      </c>
      <c r="B8" s="192">
        <v>1066</v>
      </c>
      <c r="C8" s="192">
        <f t="shared" si="3"/>
        <v>11348</v>
      </c>
      <c r="D8" s="192">
        <v>168</v>
      </c>
      <c r="E8" s="192">
        <f t="shared" si="4"/>
        <v>2859</v>
      </c>
      <c r="F8" s="192">
        <f t="shared" si="0"/>
        <v>1234</v>
      </c>
      <c r="G8" s="192">
        <f t="shared" si="0"/>
        <v>14207</v>
      </c>
      <c r="H8" s="207">
        <v>8</v>
      </c>
      <c r="I8" s="192">
        <f t="shared" si="5"/>
        <v>8</v>
      </c>
      <c r="J8" s="192">
        <v>0</v>
      </c>
      <c r="K8" s="192">
        <f t="shared" si="6"/>
        <v>0</v>
      </c>
      <c r="L8" s="192">
        <f t="shared" si="1"/>
        <v>8</v>
      </c>
      <c r="M8" s="192">
        <f t="shared" si="7"/>
        <v>8</v>
      </c>
      <c r="N8" s="192">
        <f t="shared" si="2"/>
        <v>1242</v>
      </c>
      <c r="O8" s="192">
        <f t="shared" si="2"/>
        <v>14215</v>
      </c>
      <c r="P8" s="192">
        <v>0</v>
      </c>
      <c r="Q8" s="192">
        <f t="shared" si="12"/>
        <v>22400</v>
      </c>
      <c r="R8" s="192">
        <v>0</v>
      </c>
      <c r="S8" s="192">
        <f t="shared" si="8"/>
        <v>15300</v>
      </c>
      <c r="T8" s="192">
        <v>0</v>
      </c>
      <c r="U8" s="192">
        <f t="shared" si="9"/>
        <v>0</v>
      </c>
      <c r="V8" s="192">
        <f t="shared" si="10"/>
        <v>0</v>
      </c>
      <c r="W8" s="192">
        <f t="shared" si="11"/>
        <v>37700</v>
      </c>
      <c r="X8" s="192">
        <v>3</v>
      </c>
      <c r="Y8" s="193">
        <v>10</v>
      </c>
    </row>
    <row r="9" spans="1:25" x14ac:dyDescent="0.2">
      <c r="A9" s="197">
        <v>44222</v>
      </c>
      <c r="B9" s="192">
        <v>945</v>
      </c>
      <c r="C9" s="192">
        <f t="shared" si="3"/>
        <v>12293</v>
      </c>
      <c r="D9" s="192">
        <v>261</v>
      </c>
      <c r="E9" s="192">
        <f t="shared" si="4"/>
        <v>3120</v>
      </c>
      <c r="F9" s="192">
        <f t="shared" si="0"/>
        <v>1206</v>
      </c>
      <c r="G9" s="192">
        <f t="shared" si="0"/>
        <v>15413</v>
      </c>
      <c r="H9" s="192">
        <v>0</v>
      </c>
      <c r="I9" s="192">
        <f t="shared" si="5"/>
        <v>8</v>
      </c>
      <c r="J9" s="192">
        <v>22</v>
      </c>
      <c r="K9" s="192">
        <f t="shared" si="6"/>
        <v>22</v>
      </c>
      <c r="L9" s="192">
        <f t="shared" si="1"/>
        <v>22</v>
      </c>
      <c r="M9" s="192">
        <f t="shared" si="7"/>
        <v>30</v>
      </c>
      <c r="N9" s="192">
        <f t="shared" si="2"/>
        <v>1228</v>
      </c>
      <c r="O9" s="192">
        <f t="shared" si="2"/>
        <v>15443</v>
      </c>
      <c r="P9" s="192">
        <v>2925</v>
      </c>
      <c r="Q9" s="192">
        <f t="shared" si="12"/>
        <v>25325</v>
      </c>
      <c r="R9" s="192">
        <v>0</v>
      </c>
      <c r="S9" s="192">
        <f t="shared" si="8"/>
        <v>15300</v>
      </c>
      <c r="T9" s="192">
        <v>0</v>
      </c>
      <c r="U9" s="192">
        <f t="shared" si="9"/>
        <v>0</v>
      </c>
      <c r="V9" s="192">
        <f t="shared" si="10"/>
        <v>2925</v>
      </c>
      <c r="W9" s="192">
        <f t="shared" si="11"/>
        <v>40625</v>
      </c>
      <c r="X9" s="192">
        <v>3</v>
      </c>
      <c r="Y9" s="193">
        <v>10</v>
      </c>
    </row>
    <row r="10" spans="1:25" x14ac:dyDescent="0.2">
      <c r="A10" s="197">
        <v>44223</v>
      </c>
      <c r="B10" s="192">
        <v>397</v>
      </c>
      <c r="C10" s="192">
        <f t="shared" si="3"/>
        <v>12690</v>
      </c>
      <c r="D10" s="192">
        <v>746</v>
      </c>
      <c r="E10" s="192">
        <f t="shared" si="4"/>
        <v>3866</v>
      </c>
      <c r="F10" s="192">
        <f t="shared" si="0"/>
        <v>1143</v>
      </c>
      <c r="G10" s="192">
        <f t="shared" si="0"/>
        <v>16556</v>
      </c>
      <c r="H10" s="192">
        <v>144</v>
      </c>
      <c r="I10" s="192">
        <f t="shared" si="5"/>
        <v>152</v>
      </c>
      <c r="J10" s="192">
        <v>0</v>
      </c>
      <c r="K10" s="192">
        <f t="shared" si="6"/>
        <v>22</v>
      </c>
      <c r="L10" s="192">
        <f t="shared" si="1"/>
        <v>144</v>
      </c>
      <c r="M10" s="192">
        <f t="shared" si="7"/>
        <v>174</v>
      </c>
      <c r="N10" s="192">
        <f t="shared" si="2"/>
        <v>1287</v>
      </c>
      <c r="O10" s="192">
        <f t="shared" si="2"/>
        <v>16730</v>
      </c>
      <c r="P10" s="192">
        <v>0</v>
      </c>
      <c r="Q10" s="192">
        <f t="shared" si="12"/>
        <v>25325</v>
      </c>
      <c r="R10" s="192">
        <v>0</v>
      </c>
      <c r="S10" s="192">
        <f t="shared" si="8"/>
        <v>15300</v>
      </c>
      <c r="T10" s="192">
        <v>0</v>
      </c>
      <c r="U10" s="192">
        <f t="shared" si="9"/>
        <v>0</v>
      </c>
      <c r="V10" s="192">
        <f t="shared" si="10"/>
        <v>0</v>
      </c>
      <c r="W10" s="192">
        <f t="shared" si="11"/>
        <v>40625</v>
      </c>
      <c r="X10" s="192">
        <v>3</v>
      </c>
      <c r="Y10" s="193">
        <v>10</v>
      </c>
    </row>
    <row r="11" spans="1:25" x14ac:dyDescent="0.2">
      <c r="A11" s="197">
        <v>44224</v>
      </c>
      <c r="B11" s="192">
        <v>466</v>
      </c>
      <c r="C11" s="192">
        <f t="shared" si="3"/>
        <v>13156</v>
      </c>
      <c r="D11" s="192">
        <v>841</v>
      </c>
      <c r="E11" s="192">
        <f t="shared" si="4"/>
        <v>4707</v>
      </c>
      <c r="F11" s="192">
        <f t="shared" si="0"/>
        <v>1307</v>
      </c>
      <c r="G11" s="192">
        <f t="shared" si="0"/>
        <v>17863</v>
      </c>
      <c r="H11" s="192">
        <v>206</v>
      </c>
      <c r="I11" s="192">
        <f t="shared" si="5"/>
        <v>358</v>
      </c>
      <c r="J11" s="192">
        <v>0</v>
      </c>
      <c r="K11" s="192">
        <f t="shared" si="6"/>
        <v>22</v>
      </c>
      <c r="L11" s="192">
        <f t="shared" si="1"/>
        <v>206</v>
      </c>
      <c r="M11" s="192">
        <f t="shared" si="7"/>
        <v>380</v>
      </c>
      <c r="N11" s="192">
        <f t="shared" si="2"/>
        <v>1513</v>
      </c>
      <c r="O11" s="192">
        <f t="shared" si="2"/>
        <v>18243</v>
      </c>
      <c r="P11" s="192">
        <v>0</v>
      </c>
      <c r="Q11" s="192">
        <f t="shared" si="12"/>
        <v>25325</v>
      </c>
      <c r="R11" s="192">
        <v>0</v>
      </c>
      <c r="S11" s="192">
        <f t="shared" si="8"/>
        <v>15300</v>
      </c>
      <c r="T11" s="192">
        <v>0</v>
      </c>
      <c r="U11" s="192">
        <f t="shared" si="9"/>
        <v>0</v>
      </c>
      <c r="V11" s="192">
        <f t="shared" si="10"/>
        <v>0</v>
      </c>
      <c r="W11" s="192">
        <f t="shared" si="11"/>
        <v>40625</v>
      </c>
      <c r="X11" s="192">
        <v>3</v>
      </c>
      <c r="Y11" s="193">
        <v>10</v>
      </c>
    </row>
    <row r="12" spans="1:25" x14ac:dyDescent="0.2">
      <c r="A12" s="197">
        <v>44225</v>
      </c>
      <c r="B12" s="192">
        <v>455</v>
      </c>
      <c r="C12" s="192">
        <f t="shared" si="3"/>
        <v>13611</v>
      </c>
      <c r="D12" s="192">
        <v>927</v>
      </c>
      <c r="E12" s="192">
        <f t="shared" si="4"/>
        <v>5634</v>
      </c>
      <c r="F12" s="192">
        <f t="shared" si="0"/>
        <v>1382</v>
      </c>
      <c r="G12" s="192">
        <f t="shared" si="0"/>
        <v>19245</v>
      </c>
      <c r="H12" s="192">
        <v>228</v>
      </c>
      <c r="I12" s="192">
        <f t="shared" si="5"/>
        <v>586</v>
      </c>
      <c r="J12" s="192">
        <v>25</v>
      </c>
      <c r="K12" s="192">
        <f t="shared" si="6"/>
        <v>47</v>
      </c>
      <c r="L12" s="192">
        <f t="shared" si="1"/>
        <v>253</v>
      </c>
      <c r="M12" s="192">
        <f t="shared" si="7"/>
        <v>633</v>
      </c>
      <c r="N12" s="192">
        <f t="shared" si="2"/>
        <v>1635</v>
      </c>
      <c r="O12" s="192">
        <f t="shared" si="2"/>
        <v>19878</v>
      </c>
      <c r="P12" s="192">
        <v>0</v>
      </c>
      <c r="Q12" s="192">
        <f t="shared" si="12"/>
        <v>25325</v>
      </c>
      <c r="R12" s="192">
        <v>0</v>
      </c>
      <c r="S12" s="192">
        <f t="shared" si="8"/>
        <v>15300</v>
      </c>
      <c r="T12" s="192">
        <v>0</v>
      </c>
      <c r="U12" s="192">
        <f t="shared" si="9"/>
        <v>0</v>
      </c>
      <c r="V12" s="192">
        <f t="shared" si="10"/>
        <v>0</v>
      </c>
      <c r="W12" s="192">
        <f t="shared" si="11"/>
        <v>40625</v>
      </c>
      <c r="X12" s="192">
        <v>3</v>
      </c>
      <c r="Y12" s="193">
        <v>10</v>
      </c>
    </row>
    <row r="13" spans="1:25" x14ac:dyDescent="0.2">
      <c r="A13" s="197">
        <v>44226</v>
      </c>
      <c r="B13" s="192">
        <v>1</v>
      </c>
      <c r="C13" s="192">
        <f t="shared" si="3"/>
        <v>13612</v>
      </c>
      <c r="D13" s="192">
        <v>0</v>
      </c>
      <c r="E13" s="192">
        <f t="shared" si="4"/>
        <v>5634</v>
      </c>
      <c r="F13" s="192">
        <f t="shared" si="0"/>
        <v>1</v>
      </c>
      <c r="G13" s="192">
        <f t="shared" si="0"/>
        <v>19246</v>
      </c>
      <c r="H13" s="192">
        <v>155</v>
      </c>
      <c r="I13" s="192">
        <f t="shared" si="5"/>
        <v>741</v>
      </c>
      <c r="J13" s="192">
        <v>0</v>
      </c>
      <c r="K13" s="192">
        <f t="shared" si="6"/>
        <v>47</v>
      </c>
      <c r="L13" s="192">
        <f t="shared" si="1"/>
        <v>155</v>
      </c>
      <c r="M13" s="192">
        <f t="shared" si="7"/>
        <v>788</v>
      </c>
      <c r="N13" s="192">
        <f t="shared" si="2"/>
        <v>156</v>
      </c>
      <c r="O13" s="192">
        <f t="shared" si="2"/>
        <v>20034</v>
      </c>
      <c r="P13" s="192">
        <v>0</v>
      </c>
      <c r="Q13" s="192">
        <f t="shared" si="12"/>
        <v>25325</v>
      </c>
      <c r="R13" s="192">
        <v>0</v>
      </c>
      <c r="S13" s="192">
        <f t="shared" si="8"/>
        <v>15300</v>
      </c>
      <c r="T13" s="192">
        <v>0</v>
      </c>
      <c r="U13" s="192">
        <f t="shared" si="9"/>
        <v>0</v>
      </c>
      <c r="V13" s="192">
        <f t="shared" si="10"/>
        <v>0</v>
      </c>
      <c r="W13" s="192">
        <f t="shared" si="11"/>
        <v>40625</v>
      </c>
      <c r="X13" s="192">
        <v>3</v>
      </c>
      <c r="Y13" s="193">
        <v>10</v>
      </c>
    </row>
    <row r="14" spans="1:25" x14ac:dyDescent="0.2">
      <c r="A14" s="197">
        <v>44227</v>
      </c>
      <c r="B14" s="192">
        <v>0</v>
      </c>
      <c r="C14" s="192">
        <f t="shared" si="3"/>
        <v>13612</v>
      </c>
      <c r="D14" s="192">
        <v>0</v>
      </c>
      <c r="E14" s="192">
        <f t="shared" si="4"/>
        <v>5634</v>
      </c>
      <c r="F14" s="192">
        <f t="shared" si="0"/>
        <v>0</v>
      </c>
      <c r="G14" s="192">
        <f t="shared" si="0"/>
        <v>19246</v>
      </c>
      <c r="H14" s="192">
        <v>0</v>
      </c>
      <c r="I14" s="192">
        <f t="shared" si="5"/>
        <v>741</v>
      </c>
      <c r="J14" s="192">
        <v>0</v>
      </c>
      <c r="K14" s="192">
        <f t="shared" si="6"/>
        <v>47</v>
      </c>
      <c r="L14" s="192">
        <f t="shared" si="1"/>
        <v>0</v>
      </c>
      <c r="M14" s="192">
        <f t="shared" si="7"/>
        <v>788</v>
      </c>
      <c r="N14" s="192">
        <f t="shared" si="2"/>
        <v>0</v>
      </c>
      <c r="O14" s="192">
        <f t="shared" si="2"/>
        <v>20034</v>
      </c>
      <c r="P14" s="192">
        <v>0</v>
      </c>
      <c r="Q14" s="192">
        <f t="shared" si="12"/>
        <v>25325</v>
      </c>
      <c r="R14" s="192">
        <v>0</v>
      </c>
      <c r="S14" s="192">
        <f t="shared" si="8"/>
        <v>15300</v>
      </c>
      <c r="T14" s="192">
        <v>0</v>
      </c>
      <c r="U14" s="192">
        <f t="shared" si="9"/>
        <v>0</v>
      </c>
      <c r="V14" s="192">
        <f t="shared" si="10"/>
        <v>0</v>
      </c>
      <c r="W14" s="192">
        <f t="shared" si="11"/>
        <v>40625</v>
      </c>
      <c r="X14" s="192">
        <v>3</v>
      </c>
      <c r="Y14" s="193">
        <v>10</v>
      </c>
    </row>
    <row r="15" spans="1:25" x14ac:dyDescent="0.2">
      <c r="A15" s="197">
        <v>44228</v>
      </c>
      <c r="B15" s="192">
        <v>602</v>
      </c>
      <c r="C15" s="192">
        <f t="shared" si="3"/>
        <v>14214</v>
      </c>
      <c r="D15" s="192">
        <v>0</v>
      </c>
      <c r="E15" s="192">
        <f t="shared" si="4"/>
        <v>5634</v>
      </c>
      <c r="F15" s="192">
        <f t="shared" si="0"/>
        <v>602</v>
      </c>
      <c r="G15" s="192">
        <f t="shared" si="0"/>
        <v>19848</v>
      </c>
      <c r="H15" s="192">
        <v>159</v>
      </c>
      <c r="I15" s="192">
        <f t="shared" si="5"/>
        <v>900</v>
      </c>
      <c r="J15" s="192">
        <v>0</v>
      </c>
      <c r="K15" s="192">
        <f t="shared" si="6"/>
        <v>47</v>
      </c>
      <c r="L15" s="192">
        <f t="shared" si="1"/>
        <v>159</v>
      </c>
      <c r="M15" s="192">
        <f t="shared" si="7"/>
        <v>947</v>
      </c>
      <c r="N15" s="192">
        <f t="shared" si="2"/>
        <v>761</v>
      </c>
      <c r="O15" s="192">
        <f t="shared" si="2"/>
        <v>20795</v>
      </c>
      <c r="P15" s="192">
        <v>975</v>
      </c>
      <c r="Q15" s="192">
        <f t="shared" si="12"/>
        <v>26300</v>
      </c>
      <c r="R15" s="192">
        <v>0</v>
      </c>
      <c r="S15" s="192">
        <f t="shared" si="8"/>
        <v>15300</v>
      </c>
      <c r="T15" s="192">
        <v>0</v>
      </c>
      <c r="U15" s="192">
        <f t="shared" si="9"/>
        <v>0</v>
      </c>
      <c r="V15" s="192">
        <f t="shared" si="10"/>
        <v>975</v>
      </c>
      <c r="W15" s="192">
        <f t="shared" si="11"/>
        <v>41600</v>
      </c>
      <c r="X15" s="192">
        <v>4</v>
      </c>
      <c r="Y15" s="193">
        <v>10</v>
      </c>
    </row>
    <row r="16" spans="1:25" x14ac:dyDescent="0.2">
      <c r="A16" s="197">
        <v>44229</v>
      </c>
      <c r="B16" s="192">
        <v>677</v>
      </c>
      <c r="C16" s="192">
        <f t="shared" si="3"/>
        <v>14891</v>
      </c>
      <c r="D16" s="192">
        <v>590</v>
      </c>
      <c r="E16" s="192">
        <f t="shared" si="4"/>
        <v>6224</v>
      </c>
      <c r="F16" s="192">
        <f t="shared" si="0"/>
        <v>1267</v>
      </c>
      <c r="G16" s="192">
        <f t="shared" si="0"/>
        <v>21115</v>
      </c>
      <c r="H16" s="192">
        <v>270</v>
      </c>
      <c r="I16" s="192">
        <f t="shared" si="5"/>
        <v>1170</v>
      </c>
      <c r="J16" s="192">
        <v>380</v>
      </c>
      <c r="K16" s="192">
        <f t="shared" si="6"/>
        <v>427</v>
      </c>
      <c r="L16" s="192">
        <f t="shared" si="1"/>
        <v>650</v>
      </c>
      <c r="M16" s="192">
        <f t="shared" si="7"/>
        <v>1597</v>
      </c>
      <c r="N16" s="192">
        <f t="shared" si="2"/>
        <v>1917</v>
      </c>
      <c r="O16" s="192">
        <f t="shared" si="2"/>
        <v>22712</v>
      </c>
      <c r="P16" s="192">
        <v>0</v>
      </c>
      <c r="Q16" s="192">
        <f t="shared" si="12"/>
        <v>26300</v>
      </c>
      <c r="R16" s="192">
        <v>0</v>
      </c>
      <c r="S16" s="192">
        <f t="shared" si="8"/>
        <v>15300</v>
      </c>
      <c r="T16" s="192">
        <v>0</v>
      </c>
      <c r="U16" s="192">
        <f t="shared" si="9"/>
        <v>0</v>
      </c>
      <c r="V16" s="192">
        <f t="shared" si="10"/>
        <v>0</v>
      </c>
      <c r="W16" s="192">
        <f t="shared" si="11"/>
        <v>41600</v>
      </c>
      <c r="X16" s="192">
        <v>4</v>
      </c>
      <c r="Y16" s="193">
        <v>10</v>
      </c>
    </row>
    <row r="17" spans="1:25" x14ac:dyDescent="0.2">
      <c r="A17" s="197">
        <v>44230</v>
      </c>
      <c r="B17" s="192">
        <v>681</v>
      </c>
      <c r="C17" s="192">
        <f t="shared" si="3"/>
        <v>15572</v>
      </c>
      <c r="D17" s="192">
        <v>830</v>
      </c>
      <c r="E17" s="192">
        <f t="shared" si="4"/>
        <v>7054</v>
      </c>
      <c r="F17" s="192">
        <f t="shared" si="0"/>
        <v>1511</v>
      </c>
      <c r="G17" s="192">
        <f t="shared" si="0"/>
        <v>22626</v>
      </c>
      <c r="H17" s="192">
        <v>278</v>
      </c>
      <c r="I17" s="192">
        <f t="shared" si="5"/>
        <v>1448</v>
      </c>
      <c r="J17" s="192">
        <v>190</v>
      </c>
      <c r="K17" s="192">
        <f t="shared" si="6"/>
        <v>617</v>
      </c>
      <c r="L17" s="192">
        <f t="shared" si="1"/>
        <v>468</v>
      </c>
      <c r="M17" s="192">
        <f t="shared" si="7"/>
        <v>2065</v>
      </c>
      <c r="N17" s="192">
        <f t="shared" si="2"/>
        <v>1979</v>
      </c>
      <c r="O17" s="192">
        <f t="shared" si="2"/>
        <v>24691</v>
      </c>
      <c r="P17" s="192">
        <v>0</v>
      </c>
      <c r="Q17" s="192">
        <f t="shared" si="12"/>
        <v>26300</v>
      </c>
      <c r="R17" s="192">
        <v>0</v>
      </c>
      <c r="S17" s="192">
        <f t="shared" si="8"/>
        <v>15300</v>
      </c>
      <c r="T17" s="192">
        <v>0</v>
      </c>
      <c r="U17" s="192">
        <f t="shared" si="9"/>
        <v>0</v>
      </c>
      <c r="V17" s="192">
        <f t="shared" si="10"/>
        <v>0</v>
      </c>
      <c r="W17" s="192">
        <f t="shared" si="11"/>
        <v>41600</v>
      </c>
      <c r="X17" s="192">
        <v>4</v>
      </c>
      <c r="Y17" s="193">
        <v>10</v>
      </c>
    </row>
    <row r="18" spans="1:25" x14ac:dyDescent="0.2">
      <c r="A18" s="197">
        <v>44231</v>
      </c>
      <c r="B18" s="192">
        <v>658</v>
      </c>
      <c r="C18" s="192">
        <f t="shared" si="3"/>
        <v>16230</v>
      </c>
      <c r="D18" s="192">
        <v>500</v>
      </c>
      <c r="E18" s="192">
        <f t="shared" si="4"/>
        <v>7554</v>
      </c>
      <c r="F18" s="192">
        <f t="shared" si="0"/>
        <v>1158</v>
      </c>
      <c r="G18" s="192">
        <f t="shared" si="0"/>
        <v>23784</v>
      </c>
      <c r="H18" s="192">
        <v>333</v>
      </c>
      <c r="I18" s="192">
        <f t="shared" si="5"/>
        <v>1781</v>
      </c>
      <c r="J18" s="192">
        <v>400</v>
      </c>
      <c r="K18" s="192">
        <f t="shared" si="6"/>
        <v>1017</v>
      </c>
      <c r="L18" s="192">
        <f t="shared" si="1"/>
        <v>733</v>
      </c>
      <c r="M18" s="192">
        <f t="shared" si="7"/>
        <v>2798</v>
      </c>
      <c r="N18" s="192">
        <f t="shared" si="2"/>
        <v>1891</v>
      </c>
      <c r="O18" s="192">
        <f t="shared" si="2"/>
        <v>26582</v>
      </c>
      <c r="P18" s="192">
        <v>0</v>
      </c>
      <c r="Q18" s="192">
        <f t="shared" si="12"/>
        <v>26300</v>
      </c>
      <c r="R18" s="192">
        <v>0</v>
      </c>
      <c r="S18" s="192">
        <f t="shared" si="8"/>
        <v>15300</v>
      </c>
      <c r="T18" s="192">
        <v>0</v>
      </c>
      <c r="U18" s="192">
        <f t="shared" si="9"/>
        <v>0</v>
      </c>
      <c r="V18" s="192">
        <f t="shared" si="10"/>
        <v>0</v>
      </c>
      <c r="W18" s="192">
        <f t="shared" si="11"/>
        <v>41600</v>
      </c>
      <c r="X18" s="192">
        <v>4</v>
      </c>
      <c r="Y18" s="193">
        <v>10</v>
      </c>
    </row>
    <row r="19" spans="1:25" x14ac:dyDescent="0.2">
      <c r="A19" s="197">
        <v>44232</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25" x14ac:dyDescent="0.2">
      <c r="A20" s="197">
        <v>44233</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3"/>
    </row>
    <row r="21" spans="1:25" x14ac:dyDescent="0.2">
      <c r="A21" s="197">
        <v>44234</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3"/>
    </row>
    <row r="22" spans="1:25" x14ac:dyDescent="0.2">
      <c r="A22" s="197">
        <v>44235</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3"/>
    </row>
    <row r="23" spans="1:25" x14ac:dyDescent="0.2">
      <c r="A23" s="197">
        <v>44236</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3"/>
    </row>
    <row r="24" spans="1:25" x14ac:dyDescent="0.2">
      <c r="A24" s="197">
        <v>44237</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197">
        <v>44238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7">
        <v>44239</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197">
        <v>44240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3"/>
    </row>
    <row r="28" spans="1:25" x14ac:dyDescent="0.2">
      <c r="A28" s="197">
        <v>44241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row>
    <row r="29" spans="1:25" x14ac:dyDescent="0.2">
      <c r="A29" s="197">
        <v>44242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x14ac:dyDescent="0.2">
      <c r="A30" s="197">
        <v>44243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x14ac:dyDescent="0.2">
      <c r="A31" s="197">
        <v>44244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25" x14ac:dyDescent="0.2">
      <c r="A32" s="197">
        <v>44245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3"/>
    </row>
    <row r="33" spans="1:25" x14ac:dyDescent="0.2">
      <c r="A33" s="197">
        <v>44246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197">
        <v>44247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197">
        <v>44248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x14ac:dyDescent="0.2">
      <c r="A36" s="197">
        <v>44249</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x14ac:dyDescent="0.2">
      <c r="A37" s="197">
        <v>44250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3"/>
    </row>
    <row r="38" spans="1:25" x14ac:dyDescent="0.2">
      <c r="A38" s="197">
        <v>44251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3"/>
    </row>
    <row r="39" spans="1:25" x14ac:dyDescent="0.2">
      <c r="A39" s="197">
        <v>44252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3"/>
    </row>
    <row r="40" spans="1:25" x14ac:dyDescent="0.2">
      <c r="A40" s="197">
        <v>44253</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197">
        <v>44254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x14ac:dyDescent="0.2">
      <c r="A42" s="197">
        <v>44255</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x14ac:dyDescent="0.2">
      <c r="A43" s="197">
        <v>44256</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7">
        <v>44257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3"/>
    </row>
    <row r="45" spans="1:25" x14ac:dyDescent="0.2">
      <c r="A45" s="197">
        <v>44258</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5" x14ac:dyDescent="0.2">
      <c r="A46" s="197">
        <v>44259</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row>
    <row r="47" spans="1:25" x14ac:dyDescent="0.2">
      <c r="A47" s="197">
        <v>44260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x14ac:dyDescent="0.2">
      <c r="A48" s="197">
        <v>44261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x14ac:dyDescent="0.2">
      <c r="A49" s="197">
        <v>44262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row>
    <row r="50" spans="1:25" x14ac:dyDescent="0.2">
      <c r="A50" s="197">
        <v>44263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197">
        <v>44264</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3"/>
    </row>
    <row r="52" spans="1:25" x14ac:dyDescent="0.2">
      <c r="A52" s="197">
        <v>44265</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x14ac:dyDescent="0.2">
      <c r="A53" s="197">
        <v>44266</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3"/>
    </row>
    <row r="54" spans="1:25" x14ac:dyDescent="0.2">
      <c r="A54" s="197">
        <v>44267</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3"/>
    </row>
    <row r="55" spans="1:25" x14ac:dyDescent="0.2">
      <c r="A55" s="197">
        <v>44268</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3"/>
    </row>
    <row r="56" spans="1:25" x14ac:dyDescent="0.2">
      <c r="A56" s="197">
        <v>44269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x14ac:dyDescent="0.2">
      <c r="A57" s="197">
        <v>44270</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3"/>
    </row>
    <row r="58" spans="1:25" x14ac:dyDescent="0.2">
      <c r="A58" s="197">
        <v>44271</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3"/>
    </row>
    <row r="59" spans="1:25" x14ac:dyDescent="0.2">
      <c r="A59" s="197">
        <v>44272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3"/>
    </row>
    <row r="60" spans="1:25" x14ac:dyDescent="0.2">
      <c r="A60" s="197">
        <v>44273</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3"/>
    </row>
    <row r="61" spans="1:25" x14ac:dyDescent="0.2">
      <c r="A61" s="197">
        <v>44274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3"/>
    </row>
    <row r="62" spans="1:25" x14ac:dyDescent="0.2">
      <c r="A62" s="197">
        <v>44275</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3"/>
    </row>
    <row r="63" spans="1:25" x14ac:dyDescent="0.2">
      <c r="A63" s="197">
        <v>44276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3"/>
    </row>
    <row r="64" spans="1:25" x14ac:dyDescent="0.2">
      <c r="A64" s="197">
        <v>44277</v>
      </c>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3"/>
    </row>
    <row r="65" spans="1:25" x14ac:dyDescent="0.2">
      <c r="A65" s="197">
        <v>44278</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3"/>
    </row>
    <row r="66" spans="1:25" x14ac:dyDescent="0.2">
      <c r="A66" s="197">
        <v>44279</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25" x14ac:dyDescent="0.2">
      <c r="A67" s="197">
        <v>44280</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3"/>
    </row>
    <row r="68" spans="1:25" x14ac:dyDescent="0.2">
      <c r="A68" s="197">
        <v>44281</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3"/>
    </row>
    <row r="69" spans="1:25" x14ac:dyDescent="0.2">
      <c r="A69" s="197">
        <v>44282</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3"/>
    </row>
    <row r="70" spans="1:25" x14ac:dyDescent="0.2">
      <c r="A70" s="197">
        <v>44283</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3"/>
    </row>
    <row r="71" spans="1:25" x14ac:dyDescent="0.2">
      <c r="A71" s="197">
        <v>44284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3"/>
    </row>
    <row r="72" spans="1:25" x14ac:dyDescent="0.2">
      <c r="A72" s="197">
        <v>44285</v>
      </c>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3"/>
    </row>
    <row r="73" spans="1:25" x14ac:dyDescent="0.2">
      <c r="A73" s="197">
        <v>44286</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3"/>
    </row>
    <row r="74" spans="1:25" x14ac:dyDescent="0.2">
      <c r="A74" s="197">
        <v>44287</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3"/>
    </row>
    <row r="75" spans="1:25" x14ac:dyDescent="0.2">
      <c r="A75" s="197">
        <v>44288</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3"/>
    </row>
    <row r="76" spans="1:25" x14ac:dyDescent="0.2">
      <c r="A76" s="197">
        <v>44289</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3"/>
    </row>
    <row r="77" spans="1:25" x14ac:dyDescent="0.2">
      <c r="A77" s="197">
        <v>44290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3"/>
    </row>
    <row r="78" spans="1:25" x14ac:dyDescent="0.2">
      <c r="A78" s="197">
        <v>44291</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3"/>
    </row>
    <row r="79" spans="1:25" x14ac:dyDescent="0.2">
      <c r="A79" s="197">
        <v>44292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x14ac:dyDescent="0.2">
      <c r="A80" s="197">
        <v>44293</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3"/>
    </row>
    <row r="81" spans="1:25" x14ac:dyDescent="0.2">
      <c r="A81" s="197">
        <v>44294</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3"/>
    </row>
    <row r="82" spans="1:25" x14ac:dyDescent="0.2">
      <c r="A82" s="197">
        <v>44295</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3"/>
    </row>
    <row r="83" spans="1:25" x14ac:dyDescent="0.2">
      <c r="A83" s="197">
        <v>44296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3"/>
    </row>
    <row r="84" spans="1:25" x14ac:dyDescent="0.2">
      <c r="A84" s="197">
        <v>44297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3"/>
    </row>
    <row r="85" spans="1:25" x14ac:dyDescent="0.2">
      <c r="A85" s="197">
        <v>44298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3"/>
    </row>
    <row r="86" spans="1:25" x14ac:dyDescent="0.2">
      <c r="A86" s="197">
        <v>44299</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3"/>
    </row>
    <row r="87" spans="1:25" x14ac:dyDescent="0.2">
      <c r="A87" s="197">
        <v>44300</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3"/>
    </row>
    <row r="88" spans="1:25" x14ac:dyDescent="0.2">
      <c r="A88" s="197">
        <v>44301</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3"/>
    </row>
    <row r="89" spans="1:25" x14ac:dyDescent="0.2">
      <c r="A89" s="197">
        <v>44302</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3"/>
    </row>
    <row r="90" spans="1:25" x14ac:dyDescent="0.2">
      <c r="A90" s="197">
        <v>44303</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3"/>
    </row>
    <row r="91" spans="1:25" x14ac:dyDescent="0.2">
      <c r="A91" s="197">
        <v>44304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x14ac:dyDescent="0.2">
      <c r="A92" s="197">
        <v>44305</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row>
    <row r="93" spans="1:25" x14ac:dyDescent="0.2">
      <c r="A93" s="197">
        <v>44306</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row>
    <row r="94" spans="1:25" x14ac:dyDescent="0.2">
      <c r="A94" s="197">
        <v>44307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3"/>
    </row>
    <row r="95" spans="1:25" x14ac:dyDescent="0.2">
      <c r="A95" s="197">
        <v>44308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x14ac:dyDescent="0.2">
      <c r="A96" s="197">
        <v>44309</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row>
    <row r="97" spans="1:25" x14ac:dyDescent="0.2">
      <c r="A97" s="197">
        <v>44310</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3"/>
    </row>
    <row r="98" spans="1:25" x14ac:dyDescent="0.2">
      <c r="A98" s="197">
        <v>44311</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3"/>
    </row>
    <row r="99" spans="1:25" x14ac:dyDescent="0.2">
      <c r="A99" s="197">
        <v>44312</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3"/>
    </row>
    <row r="100" spans="1:25" x14ac:dyDescent="0.2">
      <c r="A100" s="197">
        <v>44313</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3"/>
    </row>
    <row r="101" spans="1:25" x14ac:dyDescent="0.2">
      <c r="A101" s="197">
        <v>44314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row>
    <row r="102" spans="1:25" x14ac:dyDescent="0.2">
      <c r="A102" s="197">
        <v>44315</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x14ac:dyDescent="0.2">
      <c r="A103" s="197">
        <v>44316</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3"/>
    </row>
    <row r="104" spans="1:25" x14ac:dyDescent="0.2">
      <c r="A104" s="197">
        <v>44317</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3"/>
    </row>
    <row r="105" spans="1:25" x14ac:dyDescent="0.2">
      <c r="A105" s="197">
        <v>44318</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3"/>
    </row>
    <row r="106" spans="1:25" x14ac:dyDescent="0.2">
      <c r="A106" s="197">
        <v>44319</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3"/>
    </row>
    <row r="107" spans="1:25" x14ac:dyDescent="0.2">
      <c r="A107" s="197">
        <v>44320</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3"/>
    </row>
    <row r="108" spans="1:25" x14ac:dyDescent="0.2">
      <c r="A108" s="197">
        <v>44321</v>
      </c>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3"/>
    </row>
    <row r="109" spans="1:25" ht="13.5" thickBot="1" x14ac:dyDescent="0.25">
      <c r="A109" s="198">
        <v>44322</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2021-02-05T12:35:54Z</dcterms:modified>
</cp:coreProperties>
</file>