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Ansteckungsorte'!$A$1:$AC$283</definedName>
  </definedNames>
  <calcPr calcId="162913"/>
</workbook>
</file>

<file path=xl/calcChain.xml><?xml version="1.0" encoding="utf-8"?>
<calcChain xmlns="http://schemas.openxmlformats.org/spreadsheetml/2006/main">
  <c r="W22" i="22" l="1"/>
  <c r="U22" i="22"/>
  <c r="S22" i="22"/>
  <c r="Q22" i="22"/>
  <c r="V22" i="22"/>
  <c r="O22" i="22"/>
  <c r="M22" i="22"/>
  <c r="K22" i="22"/>
  <c r="I22" i="22"/>
  <c r="L22" i="22"/>
  <c r="N22" i="22"/>
  <c r="G22" i="22"/>
  <c r="E22" i="22"/>
  <c r="C22" i="22"/>
  <c r="F22" i="22"/>
  <c r="K272" i="11" l="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70" i="8" l="1"/>
  <c r="C271" i="8" s="1"/>
  <c r="C272" i="8" s="1"/>
  <c r="AB273" i="7"/>
  <c r="Z273" i="7"/>
  <c r="X273" i="7"/>
  <c r="V273" i="7"/>
  <c r="T273" i="7"/>
  <c r="R273" i="7"/>
  <c r="P273" i="7"/>
  <c r="N273" i="7"/>
  <c r="L273" i="7"/>
  <c r="J273" i="7"/>
  <c r="H273" i="7"/>
  <c r="F273" i="7"/>
  <c r="D273" i="7"/>
  <c r="B273" i="7"/>
  <c r="G271" i="6"/>
  <c r="G272" i="6" s="1"/>
  <c r="G273" i="6" s="1"/>
  <c r="D271" i="6"/>
  <c r="D272" i="6" s="1"/>
  <c r="D273" i="6" s="1"/>
  <c r="Y352" i="1" l="1"/>
  <c r="X352" i="1"/>
  <c r="W352" i="1"/>
  <c r="V352" i="1"/>
  <c r="U352" i="1"/>
  <c r="J352" i="1"/>
  <c r="I352" i="1"/>
  <c r="H352" i="1"/>
  <c r="F349" i="1"/>
  <c r="E352" i="1"/>
  <c r="C352" i="1"/>
  <c r="G352" i="1"/>
  <c r="S352" i="1" l="1"/>
  <c r="N352" i="1"/>
  <c r="W19" i="22" l="1"/>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K270" i="10" l="1"/>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G351" i="1" l="1"/>
  <c r="G350" i="1"/>
  <c r="F346" i="1"/>
  <c r="F347" i="1"/>
  <c r="F348" i="1"/>
  <c r="G349" i="1"/>
  <c r="S349" i="1" l="1"/>
  <c r="N349" i="1"/>
  <c r="V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S346" i="1"/>
  <c r="S347" i="1"/>
  <c r="S348" i="1"/>
  <c r="V348" i="1" l="1"/>
  <c r="F345" i="1"/>
  <c r="G348" i="1"/>
  <c r="N348" i="1" l="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V347" i="1" l="1"/>
  <c r="F344" i="1"/>
  <c r="G347" i="1"/>
  <c r="N347" i="1" l="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V346" i="1" l="1"/>
  <c r="F343" i="1"/>
  <c r="G346" i="1"/>
  <c r="N346" i="1" l="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V345" i="1" l="1"/>
  <c r="F342" i="1"/>
  <c r="G345" i="1"/>
  <c r="I351" i="1" l="1"/>
  <c r="H351" i="1"/>
  <c r="S345" i="1"/>
  <c r="S342" i="1"/>
  <c r="S341" i="1"/>
  <c r="S340" i="1"/>
  <c r="S339" i="1"/>
  <c r="S338" i="1"/>
  <c r="N345" i="1"/>
  <c r="G344" i="1"/>
  <c r="H350" i="1" l="1"/>
  <c r="I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0" i="11" l="1"/>
  <c r="H280" i="11"/>
  <c r="BE262" i="11"/>
  <c r="D263" i="9"/>
  <c r="BD280" i="11" l="1"/>
  <c r="BE263" i="11"/>
  <c r="BE264" i="11" s="1"/>
  <c r="BE265" i="11" s="1"/>
  <c r="C262" i="8"/>
  <c r="AB263" i="7"/>
  <c r="Z263" i="7"/>
  <c r="X263" i="7"/>
  <c r="V263" i="7"/>
  <c r="T263" i="7"/>
  <c r="R263" i="7"/>
  <c r="P263" i="7"/>
  <c r="N263" i="7"/>
  <c r="L263" i="7"/>
  <c r="J263" i="7"/>
  <c r="H263" i="7"/>
  <c r="F263" i="7"/>
  <c r="D263" i="7"/>
  <c r="B263" i="7"/>
  <c r="G343" i="1" l="1"/>
  <c r="F341" i="1"/>
  <c r="F339" i="1"/>
  <c r="F340" i="1"/>
  <c r="G342" i="1"/>
  <c r="I348" i="1" l="1"/>
  <c r="H348" i="1"/>
  <c r="H349" i="1"/>
  <c r="I349" i="1"/>
  <c r="N341" i="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V341" i="1" l="1"/>
  <c r="F338" i="1" l="1"/>
  <c r="G341" i="1"/>
  <c r="I347" i="1" l="1"/>
  <c r="H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V340" i="1" l="1"/>
  <c r="F337" i="1"/>
  <c r="G340" i="1"/>
  <c r="I346" i="1" l="1"/>
  <c r="H346" i="1"/>
  <c r="N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V339" i="1" l="1"/>
  <c r="V338" i="1"/>
  <c r="F336" i="1"/>
  <c r="G339" i="1"/>
  <c r="I345" i="1" l="1"/>
  <c r="H345"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V335" i="1" l="1"/>
  <c r="F335" i="1"/>
  <c r="G338" i="1"/>
  <c r="J351" i="1" l="1"/>
  <c r="H344" i="1"/>
  <c r="I344" i="1"/>
  <c r="N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F334" i="1" l="1"/>
  <c r="G336" i="1"/>
  <c r="G337" i="1"/>
  <c r="F332" i="1"/>
  <c r="F333" i="1"/>
  <c r="G335" i="1"/>
  <c r="J348" i="1" l="1"/>
  <c r="H341" i="1"/>
  <c r="I341" i="1"/>
  <c r="J350" i="1"/>
  <c r="I343" i="1"/>
  <c r="H343" i="1"/>
  <c r="J349" i="1"/>
  <c r="I342" i="1"/>
  <c r="H342" i="1"/>
  <c r="S332" i="1"/>
  <c r="S333" i="1"/>
  <c r="S334" i="1"/>
  <c r="S335" i="1"/>
  <c r="N335" i="1"/>
  <c r="D255" i="9" l="1"/>
  <c r="C254" i="8" l="1"/>
  <c r="AB255" i="7"/>
  <c r="Z255" i="7"/>
  <c r="X255" i="7"/>
  <c r="V255" i="7"/>
  <c r="T255" i="7"/>
  <c r="R255" i="7"/>
  <c r="P255" i="7"/>
  <c r="N255" i="7"/>
  <c r="L255" i="7"/>
  <c r="J255" i="7"/>
  <c r="H255" i="7"/>
  <c r="F255" i="7"/>
  <c r="D255" i="7"/>
  <c r="B255" i="7"/>
  <c r="V334" i="1" l="1"/>
  <c r="F331" i="1"/>
  <c r="G334" i="1"/>
  <c r="J347" i="1" l="1"/>
  <c r="H340" i="1"/>
  <c r="I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D360" i="1" l="1"/>
  <c r="N334" i="1" l="1"/>
  <c r="C35" i="17" l="1"/>
  <c r="D35" i="17" s="1"/>
  <c r="D254" i="9" l="1"/>
  <c r="C253" i="8" l="1"/>
  <c r="AB254" i="7"/>
  <c r="Z254" i="7"/>
  <c r="X254" i="7"/>
  <c r="V254" i="7"/>
  <c r="T254" i="7"/>
  <c r="R254" i="7"/>
  <c r="P254" i="7"/>
  <c r="N254" i="7"/>
  <c r="L254" i="7"/>
  <c r="J254" i="7"/>
  <c r="H254" i="7"/>
  <c r="F254" i="7"/>
  <c r="D254" i="7"/>
  <c r="B254" i="7"/>
  <c r="V333" i="1" l="1"/>
  <c r="F330" i="1"/>
  <c r="G333" i="1"/>
  <c r="J346" i="1" l="1"/>
  <c r="I339" i="1"/>
  <c r="H339" i="1"/>
  <c r="N333" i="1"/>
  <c r="D253" i="9" l="1"/>
  <c r="C252" i="8" l="1"/>
  <c r="AB253" i="7"/>
  <c r="Z253" i="7"/>
  <c r="X253" i="7"/>
  <c r="V253" i="7"/>
  <c r="T253" i="7"/>
  <c r="R253" i="7"/>
  <c r="P253" i="7"/>
  <c r="N253" i="7"/>
  <c r="L253" i="7"/>
  <c r="J253" i="7"/>
  <c r="H253" i="7"/>
  <c r="F253" i="7"/>
  <c r="D253" i="7"/>
  <c r="B253" i="7"/>
  <c r="B249" i="7"/>
  <c r="V332" i="1" l="1"/>
  <c r="F329" i="1"/>
  <c r="G332" i="1"/>
  <c r="J345" i="1" l="1"/>
  <c r="H338" i="1"/>
  <c r="I338" i="1"/>
  <c r="N332" i="1"/>
  <c r="D250" i="9" l="1"/>
  <c r="D251" i="9"/>
  <c r="D252" i="9" s="1"/>
  <c r="C249" i="8"/>
  <c r="C250" i="8" s="1"/>
  <c r="C251" i="8" s="1"/>
  <c r="AB252" i="7"/>
  <c r="Z252" i="7"/>
  <c r="X252" i="7"/>
  <c r="V252" i="7"/>
  <c r="T252" i="7"/>
  <c r="R252" i="7"/>
  <c r="P252" i="7"/>
  <c r="N252" i="7"/>
  <c r="L252" i="7"/>
  <c r="J252" i="7"/>
  <c r="H252" i="7"/>
  <c r="F252" i="7"/>
  <c r="D252" i="7"/>
  <c r="V331" i="1" l="1"/>
  <c r="F328" i="1"/>
  <c r="G331" i="1"/>
  <c r="J344" i="1" s="1"/>
  <c r="I336" i="1" l="1"/>
  <c r="I337" i="1"/>
  <c r="H337" i="1"/>
  <c r="H336" i="1"/>
  <c r="S331" i="1"/>
  <c r="S327" i="1"/>
  <c r="S328" i="1"/>
  <c r="N331" i="1"/>
  <c r="G330" i="1"/>
  <c r="J343" i="1" s="1"/>
  <c r="G246" i="6" l="1"/>
  <c r="B18" i="19"/>
  <c r="D249" i="9" l="1"/>
  <c r="C248" i="8" l="1"/>
  <c r="AB249" i="7"/>
  <c r="Z249" i="7"/>
  <c r="X249" i="7"/>
  <c r="V249" i="7"/>
  <c r="T249" i="7"/>
  <c r="R249" i="7"/>
  <c r="P249" i="7"/>
  <c r="N249" i="7"/>
  <c r="L249" i="7"/>
  <c r="J249" i="7"/>
  <c r="H249" i="7"/>
  <c r="F249" i="7"/>
  <c r="D249" i="7"/>
  <c r="G329" i="1" l="1"/>
  <c r="F325" i="1"/>
  <c r="F326" i="1"/>
  <c r="F327" i="1"/>
  <c r="G328" i="1"/>
  <c r="J341" i="1" l="1"/>
  <c r="H334" i="1"/>
  <c r="I334" i="1"/>
  <c r="J342" i="1"/>
  <c r="I335" i="1"/>
  <c r="H335" i="1"/>
  <c r="N328" i="1"/>
  <c r="V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V327" i="1" l="1"/>
  <c r="F324" i="1"/>
  <c r="G327" i="1"/>
  <c r="J340" i="1" s="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F323" i="1" l="1"/>
  <c r="G326" i="1"/>
  <c r="J339" i="1" s="1"/>
  <c r="I332" i="1" l="1"/>
  <c r="H332" i="1"/>
  <c r="S326" i="1"/>
  <c r="N326" i="1"/>
  <c r="D246" i="9" l="1"/>
  <c r="C245" i="8" l="1"/>
  <c r="AB246" i="7"/>
  <c r="Z246" i="7"/>
  <c r="X246" i="7"/>
  <c r="V246" i="7"/>
  <c r="T246" i="7"/>
  <c r="R246" i="7"/>
  <c r="P246" i="7"/>
  <c r="N246" i="7"/>
  <c r="L246" i="7"/>
  <c r="J246" i="7"/>
  <c r="H246" i="7"/>
  <c r="F246" i="7"/>
  <c r="D246" i="7"/>
  <c r="B246" i="7"/>
  <c r="F322" i="1" l="1"/>
  <c r="G325" i="1"/>
  <c r="J338" i="1" s="1"/>
  <c r="I331" i="1" l="1"/>
  <c r="H331" i="1"/>
  <c r="S325" i="1"/>
  <c r="N325" i="1"/>
  <c r="AB245" i="7" l="1"/>
  <c r="Z245" i="7"/>
  <c r="X245" i="7"/>
  <c r="V245" i="7"/>
  <c r="T245" i="7"/>
  <c r="R245" i="7"/>
  <c r="P245" i="7"/>
  <c r="N245" i="7"/>
  <c r="L245" i="7"/>
  <c r="J245" i="7"/>
  <c r="H245" i="7"/>
  <c r="F245" i="7"/>
  <c r="D245" i="7"/>
  <c r="B245" i="7"/>
  <c r="D243" i="9" l="1"/>
  <c r="D244" i="9" s="1"/>
  <c r="D245" i="9" s="1"/>
  <c r="C242" i="8" l="1"/>
  <c r="C243" i="8" s="1"/>
  <c r="C244" i="8" s="1"/>
  <c r="F321" i="1" l="1"/>
  <c r="G324" i="1"/>
  <c r="J337" i="1" s="1"/>
  <c r="H330" i="1" l="1"/>
  <c r="I330" i="1"/>
  <c r="S324" i="1"/>
  <c r="N324" i="1"/>
  <c r="D242" i="9" l="1"/>
  <c r="C241" i="8" l="1"/>
  <c r="AB242" i="7"/>
  <c r="Z242" i="7"/>
  <c r="X242" i="7"/>
  <c r="V242" i="7"/>
  <c r="V241" i="7"/>
  <c r="T242" i="7"/>
  <c r="R242" i="7"/>
  <c r="P242" i="7"/>
  <c r="N242" i="7"/>
  <c r="L242" i="7"/>
  <c r="J242" i="7"/>
  <c r="H242" i="7"/>
  <c r="F242" i="7"/>
  <c r="D242" i="7"/>
  <c r="B242" i="7"/>
  <c r="G322" i="1" l="1"/>
  <c r="G323" i="1"/>
  <c r="J336" i="1" s="1"/>
  <c r="F318" i="1"/>
  <c r="F319" i="1"/>
  <c r="F320" i="1"/>
  <c r="G321" i="1"/>
  <c r="J334" i="1" s="1"/>
  <c r="J335" i="1" l="1"/>
  <c r="I327" i="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V317" i="1" l="1"/>
  <c r="F314" i="1"/>
  <c r="G317" i="1"/>
  <c r="J330" i="1" l="1"/>
  <c r="H323" i="1"/>
  <c r="I323" i="1"/>
  <c r="S317" i="1"/>
  <c r="S314" i="1"/>
  <c r="N317" i="1"/>
  <c r="G316" i="1"/>
  <c r="J329" i="1" l="1"/>
  <c r="H322" i="1"/>
  <c r="I322" i="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0" i="11" l="1"/>
  <c r="V305" i="1" l="1"/>
  <c r="F302" i="1"/>
  <c r="G305" i="1"/>
  <c r="J318" i="1" l="1"/>
  <c r="I311" i="1"/>
  <c r="H311" i="1"/>
  <c r="N305" i="1"/>
  <c r="C224" i="8" l="1"/>
  <c r="AB225" i="7"/>
  <c r="Z225" i="7"/>
  <c r="X225" i="7"/>
  <c r="V225" i="7"/>
  <c r="T225" i="7"/>
  <c r="R225" i="7"/>
  <c r="P225" i="7"/>
  <c r="N225" i="7"/>
  <c r="L225" i="7"/>
  <c r="J225" i="7"/>
  <c r="H225" i="7"/>
  <c r="F225" i="7"/>
  <c r="D225" i="7"/>
  <c r="B225" i="7"/>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F300" i="1" l="1"/>
  <c r="G303" i="1"/>
  <c r="J316" i="1" s="1"/>
  <c r="H309" i="1" l="1"/>
  <c r="I309" i="1"/>
  <c r="N303" i="1"/>
  <c r="C220" i="8" l="1"/>
  <c r="AB221" i="7"/>
  <c r="Z221" i="7"/>
  <c r="X221" i="7"/>
  <c r="V221" i="7"/>
  <c r="T221" i="7"/>
  <c r="R221" i="7"/>
  <c r="P221" i="7"/>
  <c r="N221" i="7"/>
  <c r="L221" i="7"/>
  <c r="J221" i="7"/>
  <c r="H221" i="7"/>
  <c r="F221" i="7"/>
  <c r="D221" i="7"/>
  <c r="B221" i="7"/>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0" i="11" l="1"/>
  <c r="FZ280" i="11"/>
  <c r="DB280" i="11"/>
  <c r="V280" i="11"/>
  <c r="FN280" i="11"/>
  <c r="C214" i="8" l="1"/>
  <c r="C215" i="8"/>
  <c r="C216" i="8" s="1"/>
  <c r="AB217" i="7" l="1"/>
  <c r="Z217" i="7"/>
  <c r="X217" i="7"/>
  <c r="V217" i="7"/>
  <c r="T217" i="7"/>
  <c r="R217" i="7"/>
  <c r="P217" i="7"/>
  <c r="N217" i="7"/>
  <c r="L217" i="7"/>
  <c r="J217" i="7"/>
  <c r="H217" i="7"/>
  <c r="F217" i="7"/>
  <c r="D217" i="7"/>
  <c r="B217" i="7"/>
  <c r="V296" i="1" l="1"/>
  <c r="F293" i="1"/>
  <c r="G296" i="1"/>
  <c r="J309" i="1" s="1"/>
  <c r="H302" i="1" l="1"/>
  <c r="I302" i="1"/>
  <c r="N296" i="1"/>
  <c r="C213" i="8" l="1"/>
  <c r="AB214" i="7"/>
  <c r="Z214" i="7"/>
  <c r="X214" i="7"/>
  <c r="V214" i="7"/>
  <c r="T214" i="7"/>
  <c r="R214" i="7"/>
  <c r="P214" i="7"/>
  <c r="N214" i="7"/>
  <c r="L214" i="7"/>
  <c r="J214" i="7"/>
  <c r="H214" i="7"/>
  <c r="F214" i="7"/>
  <c r="D214" i="7"/>
  <c r="B214" i="7"/>
  <c r="G294" i="1" l="1"/>
  <c r="G295" i="1"/>
  <c r="J308" i="1" s="1"/>
  <c r="F290" i="1"/>
  <c r="F291" i="1"/>
  <c r="F292" i="1"/>
  <c r="G293" i="1"/>
  <c r="J306" i="1" s="1"/>
  <c r="J307" i="1" l="1"/>
  <c r="I299" i="1"/>
  <c r="H299" i="1"/>
  <c r="I301" i="1"/>
  <c r="H301" i="1"/>
  <c r="H300" i="1"/>
  <c r="I300" i="1"/>
  <c r="N293" i="1"/>
  <c r="V293" i="1"/>
  <c r="AB213" i="7" l="1"/>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V289" i="1" l="1"/>
  <c r="F286" i="1" l="1"/>
  <c r="G289" i="1"/>
  <c r="J302" i="1" l="1"/>
  <c r="I295" i="1"/>
  <c r="H295" i="1"/>
  <c r="N289" i="1"/>
  <c r="C206" i="8" l="1"/>
  <c r="B207" i="7" l="1"/>
  <c r="D207" i="7"/>
  <c r="F207" i="7"/>
  <c r="H207" i="7"/>
  <c r="J207" i="7"/>
  <c r="L207" i="7"/>
  <c r="N207" i="7"/>
  <c r="P207" i="7"/>
  <c r="R207" i="7"/>
  <c r="T207" i="7"/>
  <c r="V207" i="7"/>
  <c r="X207" i="7"/>
  <c r="Z207" i="7"/>
  <c r="AB207" i="7"/>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2"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0" i="11" l="1"/>
  <c r="CH280" i="11"/>
  <c r="CF280" i="11"/>
  <c r="CN280" i="11"/>
  <c r="CJ280" i="11"/>
  <c r="CL280" i="11"/>
  <c r="D280" i="11"/>
  <c r="F280"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80"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80" i="11" l="1"/>
  <c r="GB280" i="11"/>
  <c r="DD280" i="11"/>
  <c r="FR280"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0" i="11" l="1"/>
  <c r="BW68" i="11"/>
  <c r="BW69" i="11" s="1"/>
  <c r="BW70" i="11" s="1"/>
  <c r="BW71" i="11" s="1"/>
  <c r="BV280"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0" i="11"/>
  <c r="BK98" i="11"/>
  <c r="BJ280" i="11" s="1"/>
  <c r="FV280" i="11" l="1"/>
  <c r="FX280"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0" i="11"/>
  <c r="EB280" i="11"/>
  <c r="DA100" i="11"/>
  <c r="EX280" i="11"/>
  <c r="EF280" i="11"/>
  <c r="CX280"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0" i="11"/>
  <c r="DH280"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0"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0" i="11" l="1"/>
  <c r="EJ280"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0" i="11"/>
  <c r="GD280" i="11"/>
  <c r="CD280" i="11"/>
  <c r="C154" i="8"/>
  <c r="CR280" i="11" l="1"/>
  <c r="GF280"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0" i="11" l="1"/>
  <c r="GH280" i="11"/>
  <c r="DZ280"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0" i="11" s="1"/>
  <c r="J246" i="1"/>
  <c r="H239" i="1"/>
  <c r="I239" i="1"/>
  <c r="AP280"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6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U346" i="1" s="1"/>
  <c r="U347" i="1" s="1"/>
  <c r="U348" i="1" s="1"/>
  <c r="U349" i="1" s="1"/>
  <c r="U350" i="1" s="1"/>
  <c r="U351"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DV280" i="11" l="1"/>
  <c r="FH280" i="11"/>
  <c r="AJ280" i="11"/>
  <c r="P280" i="11"/>
  <c r="DT280" i="11"/>
  <c r="FD280"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GN280" i="11" l="1"/>
  <c r="AR280" i="11"/>
  <c r="AD280" i="11"/>
  <c r="L280" i="11"/>
  <c r="EV280" i="11"/>
  <c r="C249" i="1"/>
  <c r="CU75" i="11"/>
  <c r="C250" i="1" l="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CT280" i="11" l="1"/>
  <c r="C252" i="1"/>
  <c r="W265" i="1"/>
  <c r="X265" i="1" s="1"/>
  <c r="I225" i="1"/>
  <c r="H225" i="1"/>
  <c r="ES74" i="11"/>
  <c r="BY99" i="11"/>
  <c r="C253" i="1" l="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80"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0"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2"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82"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D179" i="6" l="1"/>
  <c r="D180" i="6" s="1"/>
  <c r="D181" i="6" s="1"/>
  <c r="D182" i="6" s="1"/>
  <c r="D183" i="6" s="1"/>
  <c r="EN280" i="11"/>
  <c r="E281" i="10"/>
  <c r="Z280" i="11"/>
  <c r="K281" i="10"/>
  <c r="I281" i="10"/>
  <c r="G281" i="10"/>
  <c r="C281"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1"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60"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1" i="6"/>
  <c r="AZ280" i="11"/>
  <c r="EH280" i="11"/>
  <c r="BH280"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0" i="11"/>
  <c r="FL280" i="11"/>
  <c r="AT280" i="11"/>
  <c r="DP280"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0" i="11"/>
  <c r="N280" i="11"/>
  <c r="ED280"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0" i="11"/>
  <c r="ET280" i="11"/>
  <c r="BL280" i="11"/>
  <c r="K283"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B281"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0" i="11"/>
  <c r="EL280"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0" i="11" s="1"/>
  <c r="DO155" i="11"/>
  <c r="DO156" i="11" s="1"/>
  <c r="DO157" i="11" s="1"/>
  <c r="DO158" i="11" s="1"/>
  <c r="DO159" i="11" s="1"/>
  <c r="DO160" i="11" s="1"/>
  <c r="DO161" i="11" s="1"/>
  <c r="DO162" i="11" s="1"/>
  <c r="DO163" i="11" s="1"/>
  <c r="DO164" i="11" s="1"/>
  <c r="DO165" i="11" s="1"/>
  <c r="DO166" i="11" s="1"/>
  <c r="DO167" i="11" s="1"/>
  <c r="DO168" i="11" s="1"/>
  <c r="DO169" i="11" s="1"/>
  <c r="DO170" i="11" s="1"/>
  <c r="DN280"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0" i="11" s="1"/>
  <c r="GM155" i="11"/>
  <c r="GM156" i="11" s="1"/>
  <c r="GM157" i="11" s="1"/>
  <c r="GM158" i="11" s="1"/>
  <c r="GM159" i="11" s="1"/>
  <c r="GM160" i="11" s="1"/>
  <c r="GM161" i="11" s="1"/>
  <c r="GM162" i="11" s="1"/>
  <c r="GM163" i="11" s="1"/>
  <c r="GM164" i="11" s="1"/>
  <c r="GM165" i="11" s="1"/>
  <c r="GM166" i="11" s="1"/>
  <c r="GM167" i="11" s="1"/>
  <c r="GM168" i="11" s="1"/>
  <c r="GM169" i="11" s="1"/>
  <c r="GM170" i="11" s="1"/>
  <c r="GL280" i="11" s="1"/>
  <c r="FQ155" i="11"/>
  <c r="FQ156" i="11" s="1"/>
  <c r="FQ157" i="11" s="1"/>
  <c r="FQ158" i="11" s="1"/>
  <c r="FQ159" i="11" s="1"/>
  <c r="FQ160" i="11" s="1"/>
  <c r="FQ161" i="11" s="1"/>
  <c r="FQ162" i="11" s="1"/>
  <c r="FQ163" i="11" s="1"/>
  <c r="FQ164" i="11" s="1"/>
  <c r="FQ165" i="11" s="1"/>
  <c r="FQ166" i="11" s="1"/>
  <c r="FQ167" i="11" s="1"/>
  <c r="FQ168" i="11" s="1"/>
  <c r="FQ169" i="11" s="1"/>
  <c r="FQ170" i="11" s="1"/>
  <c r="FP280"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0"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0"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0" i="11" s="1"/>
  <c r="X235" i="1"/>
  <c r="Y235" i="1" s="1"/>
  <c r="FG154" i="11"/>
  <c r="W128" i="1"/>
  <c r="X128" i="1" s="1"/>
  <c r="Y128" i="1" s="1"/>
  <c r="T280" i="11" l="1"/>
  <c r="X280"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0" i="11" s="1"/>
  <c r="B280" i="11"/>
  <c r="EZ280"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82"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0"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80"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0"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80" i="11"/>
  <c r="AB280"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80"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0" i="11"/>
  <c r="Y287" i="1"/>
  <c r="Y288" i="1"/>
  <c r="C275" i="1"/>
  <c r="X240" i="1"/>
  <c r="Y240" i="1" s="1"/>
  <c r="W133" i="1"/>
  <c r="X133" i="1" s="1"/>
  <c r="Y133" i="1" s="1"/>
  <c r="J280" i="11" l="1"/>
  <c r="GQ282"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W333" i="1"/>
  <c r="X333" i="1" s="1"/>
  <c r="W178" i="1"/>
  <c r="X178" i="1" s="1"/>
  <c r="Y178" i="1" s="1"/>
  <c r="C321" i="1" l="1"/>
  <c r="W334" i="1"/>
  <c r="X334" i="1" s="1"/>
  <c r="Y334" i="1" s="1"/>
  <c r="Y333" i="1"/>
  <c r="W179" i="1"/>
  <c r="X179" i="1" s="1"/>
  <c r="Y179" i="1" s="1"/>
  <c r="C322" i="1" l="1"/>
  <c r="W335" i="1"/>
  <c r="X335" i="1" s="1"/>
  <c r="Y335" i="1" s="1"/>
  <c r="W180" i="1"/>
  <c r="X180" i="1" s="1"/>
  <c r="Y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W336" i="1"/>
  <c r="W181" i="1"/>
  <c r="X181" i="1" s="1"/>
  <c r="Y181" i="1" s="1"/>
  <c r="X336" i="1" l="1"/>
  <c r="Y336" i="1" s="1"/>
  <c r="W337" i="1"/>
  <c r="W182" i="1"/>
  <c r="X182" i="1" s="1"/>
  <c r="Y182" i="1" s="1"/>
  <c r="X337" i="1" l="1"/>
  <c r="Y337" i="1" s="1"/>
  <c r="W338" i="1"/>
  <c r="W183" i="1"/>
  <c r="X183" i="1" s="1"/>
  <c r="Y183" i="1" s="1"/>
  <c r="X338" i="1" l="1"/>
  <c r="Y338" i="1" s="1"/>
  <c r="W339" i="1"/>
  <c r="W184" i="1"/>
  <c r="X184" i="1" s="1"/>
  <c r="Y184" i="1" s="1"/>
  <c r="X339" i="1" l="1"/>
  <c r="Y339" i="1" s="1"/>
  <c r="W340" i="1"/>
  <c r="W185" i="1"/>
  <c r="X185" i="1" s="1"/>
  <c r="Y185" i="1" s="1"/>
  <c r="X340" i="1" l="1"/>
  <c r="Y340" i="1" s="1"/>
  <c r="W341" i="1"/>
  <c r="W186" i="1"/>
  <c r="X186" i="1" s="1"/>
  <c r="Y186" i="1" s="1"/>
  <c r="X341" i="1" l="1"/>
  <c r="Y341" i="1" s="1"/>
  <c r="W342" i="1"/>
  <c r="W187" i="1"/>
  <c r="X187" i="1" s="1"/>
  <c r="Y187" i="1" s="1"/>
  <c r="X342" i="1" l="1"/>
  <c r="Y342" i="1" s="1"/>
  <c r="W343" i="1"/>
  <c r="W188" i="1"/>
  <c r="X188" i="1" s="1"/>
  <c r="Y188" i="1" s="1"/>
  <c r="W344" i="1" l="1"/>
  <c r="X343" i="1"/>
  <c r="Y343" i="1" s="1"/>
  <c r="W189" i="1"/>
  <c r="X189" i="1" s="1"/>
  <c r="Y189" i="1" s="1"/>
  <c r="X344" i="1" l="1"/>
  <c r="Y344" i="1" s="1"/>
  <c r="W345" i="1"/>
  <c r="W190" i="1"/>
  <c r="X190" i="1" s="1"/>
  <c r="Y190" i="1" s="1"/>
  <c r="X345" i="1" l="1"/>
  <c r="Y345" i="1" s="1"/>
  <c r="W346" i="1"/>
  <c r="W191" i="1"/>
  <c r="X191" i="1" s="1"/>
  <c r="Y191" i="1" s="1"/>
  <c r="X346" i="1" l="1"/>
  <c r="Y346" i="1" s="1"/>
  <c r="W347" i="1"/>
  <c r="W192" i="1"/>
  <c r="X192" i="1" s="1"/>
  <c r="Y192" i="1" s="1"/>
  <c r="X347" i="1" l="1"/>
  <c r="Y347" i="1" s="1"/>
  <c r="W348" i="1"/>
  <c r="W193" i="1"/>
  <c r="X193" i="1" s="1"/>
  <c r="Y193" i="1" s="1"/>
  <c r="X348" i="1" l="1"/>
  <c r="Y348" i="1" s="1"/>
  <c r="W349" i="1"/>
  <c r="W194" i="1"/>
  <c r="X194" i="1" s="1"/>
  <c r="Y194" i="1" s="1"/>
  <c r="W350" i="1" l="1"/>
  <c r="X349" i="1"/>
  <c r="Y349" i="1" s="1"/>
  <c r="W195" i="1"/>
  <c r="X195" i="1" s="1"/>
  <c r="Y195" i="1" s="1"/>
  <c r="W351" i="1" l="1"/>
  <c r="X351" i="1" s="1"/>
  <c r="X350" i="1"/>
  <c r="Y350" i="1" s="1"/>
  <c r="W196" i="1"/>
  <c r="X196" i="1" s="1"/>
  <c r="Y196" i="1" s="1"/>
  <c r="Y351" i="1" l="1"/>
  <c r="W197" i="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82" i="7" l="1"/>
  <c r="AC283"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<sst xmlns="http://schemas.openxmlformats.org/spreadsheetml/2006/main" count="701" uniqueCount="243">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</sst>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0" fontId="21" fillId="0" borderId="0"/>
    <xf numFmtId="43" fontId="21" fillId="0" borderId="0" applyFont="0" applyFill="0" applyBorder="0" applyAlignment="0" applyProtection="0"/>
  </cellStyleXfs>
  <cellXfs count="304">
    <xf numFmtId="0" fontId="0" fillId="0" borderId="0" xfId="0"/>
    <xf numFmtId="0" fontId="19" fillId="8" borderId="0" xfId="0" applyFont="1" applyFill="1" applyBorder="1" applyAlignment="1">
      <alignment wrapText="1"/>
    </xf>
    <xf numFmtId="0" fontId="0" fillId="8" borderId="0" xfId="0" applyFill="1" applyBorder="1" applyAlignment="1">
      <alignment wrapText="1"/>
    </xf>
    <xf numFmtId="0" fontId="20" fillId="8" borderId="0" xfId="7" quotePrefix="1" applyFill="1" applyBorder="1" applyAlignment="1">
      <alignment wrapText="1"/>
    </xf>
    <xf numFmtId="0" fontId="20" fillId="8" borderId="0" xfId="7" quotePrefix="1" applyFill="1" applyBorder="1" applyAlignment="1">
      <alignment horizontal="left" wrapText="1" indent="2"/>
    </xf>
    <xf numFmtId="0" fontId="20" fillId="8" borderId="0" xfId="7" applyFill="1" applyBorder="1" applyAlignment="1">
      <alignment horizontal="left" wrapText="1" indent="2"/>
    </xf>
    <xf numFmtId="0" fontId="20" fillId="8" borderId="0" xfId="7" applyFill="1" applyBorder="1" applyAlignment="1">
      <alignment wrapText="1"/>
    </xf>
    <xf numFmtId="3" fontId="17" fillId="0" borderId="1" xfId="5" applyNumberFormat="1" applyFont="1" applyFill="1" applyBorder="1"/>
    <xf numFmtId="3" fontId="16" fillId="0" borderId="14" xfId="0" applyNumberFormat="1" applyFont="1" applyFill="1" applyBorder="1"/>
    <xf numFmtId="3" fontId="16" fillId="0" borderId="1" xfId="0" applyNumberFormat="1" applyFont="1" applyFill="1" applyBorder="1"/>
    <xf numFmtId="3" fontId="16" fillId="0" borderId="13" xfId="0" applyNumberFormat="1" applyFont="1" applyFill="1" applyBorder="1"/>
    <xf numFmtId="3" fontId="17" fillId="0" borderId="1" xfId="5" quotePrefix="1" applyNumberFormat="1" applyFont="1" applyFill="1" applyBorder="1"/>
    <xf numFmtId="4" fontId="15" fillId="0" borderId="2" xfId="1" applyNumberFormat="1" applyFill="1" applyBorder="1" applyAlignment="1">
      <alignment wrapText="1"/>
    </xf>
    <xf numFmtId="1" fontId="15" fillId="0" borderId="1" xfId="1" applyNumberFormat="1" applyFill="1" applyBorder="1" applyAlignment="1">
      <alignment wrapText="1"/>
    </xf>
    <xf numFmtId="3" fontId="15" fillId="0" borderId="1" xfId="1" applyNumberFormat="1" applyFill="1" applyBorder="1" applyAlignment="1">
      <alignment wrapText="1"/>
    </xf>
    <xf numFmtId="165" fontId="14" fillId="0" borderId="1" xfId="1" applyNumberFormat="1" applyFont="1" applyFill="1" applyBorder="1" applyAlignment="1">
      <alignment wrapText="1"/>
    </xf>
    <xf numFmtId="165" fontId="15" fillId="0" borderId="1" xfId="1" applyNumberFormat="1" applyFill="1" applyBorder="1" applyAlignment="1">
      <alignment horizontal="left" wrapText="1"/>
    </xf>
    <xf numFmtId="165" fontId="15" fillId="0" borderId="1" xfId="1" applyNumberFormat="1" applyFill="1" applyBorder="1" applyAlignment="1">
      <alignment wrapText="1"/>
    </xf>
    <xf numFmtId="0" fontId="15" fillId="0" borderId="1" xfId="1" applyFill="1" applyBorder="1" applyAlignment="1">
      <alignment wrapText="1"/>
    </xf>
    <xf numFmtId="3" fontId="15" fillId="0" borderId="3" xfId="1" applyNumberFormat="1" applyFill="1" applyBorder="1" applyAlignment="1">
      <alignment wrapText="1"/>
    </xf>
    <xf numFmtId="164" fontId="15" fillId="0" borderId="2" xfId="1" applyNumberFormat="1" applyFill="1" applyBorder="1" applyAlignment="1">
      <alignment horizontal="right"/>
    </xf>
    <xf numFmtId="165" fontId="15" fillId="0" borderId="1" xfId="1" applyNumberFormat="1" applyFill="1" applyBorder="1"/>
    <xf numFmtId="0" fontId="15" fillId="0" borderId="1" xfId="1" applyFill="1" applyBorder="1" applyAlignment="1">
      <alignment vertical="center"/>
    </xf>
    <xf numFmtId="1" fontId="15" fillId="0" borderId="1" xfId="1" applyNumberFormat="1" applyFill="1" applyBorder="1"/>
    <xf numFmtId="3" fontId="15" fillId="0" borderId="1" xfId="1" applyNumberFormat="1" applyFill="1" applyBorder="1"/>
    <xf numFmtId="1" fontId="23" fillId="0" borderId="1" xfId="1" applyNumberFormat="1" applyFont="1" applyFill="1" applyBorder="1"/>
    <xf numFmtId="165" fontId="15" fillId="0" borderId="1" xfId="1" applyNumberFormat="1" applyFill="1" applyBorder="1" applyAlignment="1">
      <alignment horizontal="right" vertical="top" wrapText="1"/>
    </xf>
    <xf numFmtId="1" fontId="15" fillId="0" borderId="1" xfId="1" applyNumberFormat="1" applyFill="1" applyBorder="1" applyAlignment="1">
      <alignment horizontal="right" vertical="top" wrapText="1"/>
    </xf>
    <xf numFmtId="1" fontId="15" fillId="0" borderId="1" xfId="1" applyNumberFormat="1" applyFill="1" applyBorder="1" applyAlignment="1">
      <alignment horizontal="right"/>
    </xf>
    <xf numFmtId="3" fontId="15" fillId="0" borderId="1" xfId="1" applyNumberFormat="1" applyFill="1" applyBorder="1" applyAlignment="1">
      <alignment vertical="center"/>
    </xf>
    <xf numFmtId="1" fontId="22" fillId="0" borderId="1" xfId="1" applyNumberFormat="1" applyFont="1" applyFill="1" applyBorder="1"/>
    <xf numFmtId="1" fontId="24" fillId="0" borderId="1" xfId="1" applyNumberFormat="1" applyFont="1" applyFill="1" applyBorder="1"/>
    <xf numFmtId="4" fontId="16" fillId="0" borderId="0" xfId="0" applyNumberFormat="1" applyFont="1" applyFill="1" applyBorder="1"/>
    <xf numFmtId="166" fontId="16" fillId="0" borderId="0" xfId="0" applyNumberFormat="1" applyFont="1" applyFill="1" applyBorder="1"/>
    <xf numFmtId="4" fontId="15" fillId="0" borderId="2" xfId="1" applyNumberFormat="1" applyFill="1" applyBorder="1"/>
    <xf numFmtId="4" fontId="15" fillId="0" borderId="7" xfId="1" applyNumberFormat="1" applyFill="1" applyBorder="1" applyAlignment="1">
      <alignment horizontal="right"/>
    </xf>
    <xf numFmtId="3" fontId="15" fillId="0" borderId="8" xfId="1" applyNumberFormat="1" applyFill="1" applyBorder="1"/>
    <xf numFmtId="165" fontId="15" fillId="0" borderId="8" xfId="1" applyNumberFormat="1" applyFill="1" applyBorder="1"/>
    <xf numFmtId="0" fontId="16" fillId="0" borderId="0" xfId="0" applyFont="1" applyFill="1"/>
    <xf numFmtId="3" fontId="16" fillId="0" borderId="0" xfId="0" applyNumberFormat="1" applyFont="1" applyFill="1" applyBorder="1"/>
    <xf numFmtId="165" fontId="16" fillId="0" borderId="0" xfId="0" applyNumberFormat="1" applyFont="1" applyFill="1" applyBorder="1"/>
    <xf numFmtId="0" fontId="16" fillId="0" borderId="0" xfId="0" applyFont="1" applyFill="1" applyAlignment="1">
      <alignment vertical="center"/>
    </xf>
    <xf numFmtId="0" fontId="0" fillId="0" borderId="0" xfId="0" applyFill="1"/>
    <xf numFmtId="4" fontId="15" fillId="0" borderId="1" xfId="2" applyNumberFormat="1" applyFill="1" applyBorder="1"/>
    <xf numFmtId="1" fontId="15" fillId="0" borderId="1" xfId="2" applyNumberFormat="1" applyFill="1" applyBorder="1"/>
    <xf numFmtId="1" fontId="17" fillId="0" borderId="1" xfId="3" applyNumberFormat="1" applyFont="1" applyFill="1" applyBorder="1" applyAlignment="1">
      <alignment wrapText="1"/>
    </xf>
    <xf numFmtId="1" fontId="17" fillId="0" borderId="1" xfId="3" applyNumberFormat="1" applyFont="1" applyFill="1" applyBorder="1" applyAlignment="1">
      <alignment horizontal="right"/>
    </xf>
    <xf numFmtId="1" fontId="17" fillId="0" borderId="1" xfId="3" applyNumberFormat="1" applyFont="1" applyFill="1" applyBorder="1"/>
    <xf numFmtId="3" fontId="17" fillId="0" borderId="1" xfId="3" applyNumberFormat="1" applyFont="1" applyFill="1" applyBorder="1"/>
    <xf numFmtId="3" fontId="17" fillId="0" borderId="10" xfId="3" applyNumberFormat="1" applyFont="1" applyFill="1" applyBorder="1"/>
    <xf numFmtId="1" fontId="17" fillId="0" borderId="4" xfId="4" applyNumberFormat="1" applyFont="1" applyFill="1" applyBorder="1"/>
    <xf numFmtId="4" fontId="17" fillId="0" borderId="2" xfId="4" applyNumberFormat="1" applyFont="1" applyFill="1" applyBorder="1"/>
    <xf numFmtId="164" fontId="17" fillId="0" borderId="2" xfId="4" applyNumberFormat="1" applyFont="1" applyFill="1" applyBorder="1" applyAlignment="1">
      <alignment horizontal="right"/>
    </xf>
    <xf numFmtId="3" fontId="17" fillId="0" borderId="1" xfId="4" applyNumberFormat="1" applyFont="1" applyFill="1" applyBorder="1"/>
    <xf numFmtId="164" fontId="17" fillId="0" borderId="2" xfId="4" applyNumberFormat="1" applyFont="1" applyFill="1" applyBorder="1"/>
    <xf numFmtId="4" fontId="17" fillId="0" borderId="7" xfId="4" applyNumberFormat="1" applyFont="1" applyFill="1" applyBorder="1" applyAlignment="1">
      <alignment horizontal="right"/>
    </xf>
    <xf numFmtId="4" fontId="17" fillId="0" borderId="4" xfId="6" applyNumberFormat="1" applyFont="1" applyFill="1" applyBorder="1"/>
    <xf numFmtId="4" fontId="17" fillId="0" borderId="2" xfId="6" applyNumberFormat="1" applyFont="1" applyFill="1" applyBorder="1"/>
    <xf numFmtId="4" fontId="17" fillId="0" borderId="1" xfId="6" applyNumberFormat="1" applyFont="1" applyFill="1" applyBorder="1"/>
    <xf numFmtId="164" fontId="17" fillId="0" borderId="2" xfId="6" applyNumberFormat="1" applyFont="1" applyFill="1" applyBorder="1" applyAlignment="1">
      <alignment horizontal="right"/>
    </xf>
    <xf numFmtId="164" fontId="17" fillId="0" borderId="2" xfId="6" applyNumberFormat="1" applyFont="1" applyFill="1" applyBorder="1"/>
    <xf numFmtId="1" fontId="17" fillId="0" borderId="1" xfId="6" applyNumberFormat="1" applyFont="1" applyFill="1" applyBorder="1" applyAlignment="1">
      <alignment horizontal="right"/>
    </xf>
    <xf numFmtId="1" fontId="17" fillId="0" borderId="1" xfId="6" applyNumberFormat="1" applyFont="1" applyFill="1" applyBorder="1"/>
    <xf numFmtId="3" fontId="17" fillId="0" borderId="1" xfId="6" applyNumberFormat="1" applyFont="1" applyFill="1" applyBorder="1"/>
    <xf numFmtId="3" fontId="17" fillId="0" borderId="10" xfId="6" applyNumberFormat="1" applyFont="1" applyFill="1" applyBorder="1"/>
    <xf numFmtId="4" fontId="17" fillId="0" borderId="7" xfId="6" applyNumberFormat="1" applyFont="1" applyFill="1" applyBorder="1" applyAlignment="1">
      <alignment horizontal="right"/>
    </xf>
    <xf numFmtId="3" fontId="17" fillId="0" borderId="8" xfId="6" applyNumberFormat="1" applyFont="1" applyFill="1" applyBorder="1"/>
    <xf numFmtId="1" fontId="17" fillId="0" borderId="4" xfId="2" applyNumberFormat="1" applyFont="1" applyFill="1" applyBorder="1"/>
    <xf numFmtId="4" fontId="17" fillId="0" borderId="2" xfId="2" applyNumberFormat="1" applyFont="1" applyFill="1" applyBorder="1"/>
    <xf numFmtId="4" fontId="17" fillId="0" borderId="1" xfId="2" applyNumberFormat="1" applyFont="1" applyFill="1" applyBorder="1"/>
    <xf numFmtId="1" fontId="17" fillId="0" borderId="1" xfId="2" applyNumberFormat="1" applyFont="1" applyFill="1" applyBorder="1" applyAlignment="1">
      <alignment wrapText="1"/>
    </xf>
    <xf numFmtId="164" fontId="17" fillId="0" borderId="2" xfId="2" applyNumberFormat="1" applyFont="1" applyFill="1" applyBorder="1" applyAlignment="1">
      <alignment horizontal="right"/>
    </xf>
    <xf numFmtId="164" fontId="17" fillId="0" borderId="2" xfId="2" applyNumberFormat="1" applyFont="1" applyFill="1" applyBorder="1"/>
    <xf numFmtId="1" fontId="17" fillId="0" borderId="1" xfId="2" applyNumberFormat="1" applyFont="1" applyFill="1" applyBorder="1" applyAlignment="1">
      <alignment horizontal="right"/>
    </xf>
    <xf numFmtId="1" fontId="17" fillId="0" borderId="1" xfId="2" applyNumberFormat="1" applyFont="1" applyFill="1" applyBorder="1"/>
    <xf numFmtId="3" fontId="17" fillId="0" borderId="1" xfId="2" applyNumberFormat="1" applyFont="1" applyFill="1" applyBorder="1"/>
    <xf numFmtId="3" fontId="17" fillId="0" borderId="1" xfId="2" applyNumberFormat="1" applyFont="1" applyFill="1" applyBorder="1" applyAlignment="1">
      <alignment horizontal="right"/>
    </xf>
    <xf numFmtId="3" fontId="17" fillId="0" borderId="10" xfId="2" applyNumberFormat="1" applyFont="1" applyFill="1" applyBorder="1"/>
    <xf numFmtId="4" fontId="17" fillId="0" borderId="7" xfId="2" applyNumberFormat="1" applyFont="1" applyFill="1" applyBorder="1" applyAlignment="1">
      <alignment horizontal="right"/>
    </xf>
    <xf numFmtId="3" fontId="17" fillId="0" borderId="8" xfId="2" applyNumberFormat="1" applyFont="1" applyFill="1" applyBorder="1"/>
    <xf numFmtId="4" fontId="17" fillId="0" borderId="2" xfId="5" applyNumberFormat="1" applyFont="1" applyFill="1" applyBorder="1" applyAlignment="1">
      <alignment horizontal="center" wrapText="1"/>
    </xf>
    <xf numFmtId="0" fontId="0" fillId="0" borderId="0" xfId="0" applyFill="1" applyAlignment="1">
      <alignment horizontal="center" wrapText="1"/>
    </xf>
    <xf numFmtId="4" fontId="17" fillId="0" borderId="2" xfId="5" applyNumberFormat="1" applyFont="1" applyFill="1" applyBorder="1"/>
    <xf numFmtId="164" fontId="17" fillId="0" borderId="2" xfId="5" applyNumberFormat="1" applyFont="1" applyFill="1" applyBorder="1" applyAlignment="1">
      <alignment horizontal="right"/>
    </xf>
    <xf numFmtId="3" fontId="17" fillId="0" borderId="3" xfId="5" applyNumberFormat="1" applyFont="1" applyFill="1" applyBorder="1"/>
    <xf numFmtId="164" fontId="17" fillId="0" borderId="2" xfId="5" applyNumberFormat="1" applyFont="1" applyFill="1" applyBorder="1"/>
    <xf numFmtId="3" fontId="17" fillId="0" borderId="1" xfId="5" applyNumberFormat="1" applyFont="1" applyFill="1" applyBorder="1" applyAlignment="1">
      <alignment horizontal="right"/>
    </xf>
    <xf numFmtId="4" fontId="17" fillId="0" borderId="7" xfId="5" applyNumberFormat="1" applyFont="1" applyFill="1" applyBorder="1" applyAlignment="1">
      <alignment horizontal="center"/>
    </xf>
    <xf numFmtId="0" fontId="0" fillId="0" borderId="0" xfId="0" applyFill="1" applyAlignment="1">
      <alignment horizontal="center"/>
    </xf>
    <xf numFmtId="3" fontId="16" fillId="0" borderId="0" xfId="0" applyNumberFormat="1" applyFont="1" applyFill="1"/>
    <xf numFmtId="1" fontId="17" fillId="0" borderId="4" xfId="1" applyNumberFormat="1" applyFont="1" applyFill="1" applyBorder="1"/>
    <xf numFmtId="4" fontId="17" fillId="0" borderId="2" xfId="1" applyNumberFormat="1" applyFont="1" applyFill="1" applyBorder="1"/>
    <xf numFmtId="164" fontId="17" fillId="0" borderId="2" xfId="1" applyNumberFormat="1" applyFont="1" applyFill="1" applyBorder="1" applyAlignment="1">
      <alignment horizontal="right"/>
    </xf>
    <xf numFmtId="164" fontId="17" fillId="0" borderId="2" xfId="1" applyNumberFormat="1" applyFont="1" applyFill="1" applyBorder="1"/>
    <xf numFmtId="3" fontId="17" fillId="0" borderId="1" xfId="1" applyNumberFormat="1" applyFont="1" applyFill="1" applyBorder="1"/>
    <xf numFmtId="4" fontId="17" fillId="0" borderId="7" xfId="1" applyNumberFormat="1" applyFont="1" applyFill="1" applyBorder="1" applyAlignment="1">
      <alignment horizontal="right"/>
    </xf>
    <xf numFmtId="3" fontId="17" fillId="0" borderId="8" xfId="1" applyNumberFormat="1" applyFont="1" applyFill="1" applyBorder="1"/>
    <xf numFmtId="3" fontId="25" fillId="0" borderId="1" xfId="5" applyNumberFormat="1" applyFont="1" applyFill="1" applyBorder="1"/>
    <xf numFmtId="164" fontId="17" fillId="0" borderId="11" xfId="1" applyNumberFormat="1" applyFont="1" applyFill="1" applyBorder="1"/>
    <xf numFmtId="3" fontId="17" fillId="0" borderId="10" xfId="1" applyNumberFormat="1" applyFont="1" applyFill="1" applyBorder="1"/>
    <xf numFmtId="4" fontId="16" fillId="0" borderId="1" xfId="0" applyNumberFormat="1" applyFont="1" applyFill="1" applyBorder="1"/>
    <xf numFmtId="3" fontId="17" fillId="0" borderId="14" xfId="5" applyNumberFormat="1" applyFont="1" applyFill="1" applyBorder="1"/>
    <xf numFmtId="0" fontId="26" fillId="0" borderId="1" xfId="0" applyFont="1" applyFill="1" applyBorder="1" applyAlignment="1">
      <alignment horizontal="left"/>
    </xf>
    <xf numFmtId="0" fontId="0" fillId="0" borderId="0" xfId="0" applyBorder="1"/>
    <xf numFmtId="3" fontId="25" fillId="0" borderId="10" xfId="2" applyNumberFormat="1" applyFont="1" applyFill="1" applyBorder="1"/>
    <xf numFmtId="3" fontId="25" fillId="0" borderId="10" xfId="1" applyNumberFormat="1" applyFont="1" applyFill="1" applyBorder="1"/>
    <xf numFmtId="3" fontId="12" fillId="0" borderId="1" xfId="1" applyNumberFormat="1" applyFont="1" applyFill="1" applyBorder="1" applyAlignment="1">
      <alignment horizontal="center" wrapText="1"/>
    </xf>
    <xf numFmtId="1" fontId="12" fillId="0" borderId="1" xfId="1" applyNumberFormat="1" applyFont="1" applyFill="1" applyBorder="1" applyAlignment="1">
      <alignment horizontal="center" wrapText="1"/>
    </xf>
    <xf numFmtId="3" fontId="12" fillId="0" borderId="1" xfId="1" applyNumberFormat="1" applyFont="1" applyFill="1" applyBorder="1" applyAlignment="1">
      <alignment wrapText="1"/>
    </xf>
    <xf numFmtId="164" fontId="17" fillId="0" borderId="11" xfId="6" applyNumberFormat="1" applyFont="1" applyFill="1" applyBorder="1"/>
    <xf numFmtId="164" fontId="17" fillId="0" borderId="11" xfId="2" applyNumberFormat="1" applyFont="1" applyFill="1" applyBorder="1"/>
    <xf numFmtId="0" fontId="26" fillId="0" borderId="1" xfId="0" applyFont="1" applyFill="1" applyBorder="1" applyAlignment="1">
      <alignment horizontal="center"/>
    </xf>
    <xf numFmtId="0" fontId="10" fillId="0" borderId="1" xfId="0" applyFont="1" applyFill="1" applyBorder="1" applyAlignment="1">
      <alignment horizontal="left"/>
    </xf>
    <xf numFmtId="4" fontId="15" fillId="0" borderId="38" xfId="2" applyNumberFormat="1" applyFill="1" applyBorder="1"/>
    <xf numFmtId="4" fontId="15" fillId="0" borderId="39" xfId="2" applyNumberFormat="1" applyFill="1" applyBorder="1"/>
    <xf numFmtId="1" fontId="15" fillId="0" borderId="38" xfId="2" applyNumberFormat="1" applyFill="1" applyBorder="1"/>
    <xf numFmtId="166" fontId="15" fillId="0" borderId="39" xfId="2" applyNumberFormat="1" applyFill="1" applyBorder="1"/>
    <xf numFmtId="3" fontId="9" fillId="0" borderId="3" xfId="1" applyNumberFormat="1" applyFont="1" applyFill="1" applyBorder="1" applyAlignment="1">
      <alignment horizontal="center" wrapText="1"/>
    </xf>
    <xf numFmtId="3" fontId="25" fillId="0" borderId="10" xfId="3" applyNumberFormat="1" applyFont="1" applyFill="1" applyBorder="1"/>
    <xf numFmtId="3" fontId="25" fillId="0" borderId="1" xfId="4" applyNumberFormat="1" applyFont="1" applyFill="1" applyBorder="1"/>
    <xf numFmtId="3" fontId="27" fillId="0" borderId="1" xfId="4" applyNumberFormat="1" applyFont="1" applyFill="1" applyBorder="1"/>
    <xf numFmtId="0" fontId="21" fillId="0" borderId="0" xfId="0" applyFont="1" applyFill="1"/>
    <xf numFmtId="3" fontId="25" fillId="0" borderId="10" xfId="6" applyNumberFormat="1" applyFont="1" applyFill="1" applyBorder="1"/>
    <xf numFmtId="0" fontId="8" fillId="0" borderId="1" xfId="1" applyFont="1" applyFill="1" applyBorder="1" applyAlignment="1">
      <alignment wrapText="1"/>
    </xf>
    <xf numFmtId="0" fontId="15" fillId="0" borderId="14" xfId="1" applyFill="1" applyBorder="1" applyAlignment="1">
      <alignment wrapText="1"/>
    </xf>
    <xf numFmtId="0" fontId="15" fillId="0" borderId="14" xfId="1" applyFill="1" applyBorder="1" applyAlignment="1">
      <alignment vertical="center"/>
    </xf>
    <xf numFmtId="165" fontId="15" fillId="0" borderId="16" xfId="1" applyNumberFormat="1" applyFill="1" applyBorder="1"/>
    <xf numFmtId="3" fontId="7"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6" fillId="0" borderId="14" xfId="1" applyFont="1" applyFill="1" applyBorder="1" applyAlignment="1">
      <alignment wrapText="1"/>
    </xf>
    <xf numFmtId="0" fontId="5" fillId="0" borderId="14" xfId="1" applyFont="1" applyFill="1" applyBorder="1" applyAlignment="1">
      <alignment wrapText="1"/>
    </xf>
    <xf numFmtId="1" fontId="17" fillId="0" borderId="35" xfId="3" applyNumberFormat="1" applyFont="1" applyFill="1" applyBorder="1"/>
    <xf numFmtId="4" fontId="17" fillId="0" borderId="38" xfId="3" applyNumberFormat="1" applyFont="1" applyFill="1" applyBorder="1"/>
    <xf numFmtId="1" fontId="17" fillId="0" borderId="39" xfId="3" applyNumberFormat="1" applyFont="1" applyFill="1" applyBorder="1" applyAlignment="1">
      <alignment wrapText="1"/>
    </xf>
    <xf numFmtId="164" fontId="17" fillId="0" borderId="38" xfId="3" applyNumberFormat="1" applyFont="1" applyFill="1" applyBorder="1" applyAlignment="1">
      <alignment horizontal="right"/>
    </xf>
    <xf numFmtId="1" fontId="17" fillId="0" borderId="39" xfId="3" applyNumberFormat="1" applyFont="1" applyFill="1" applyBorder="1" applyAlignment="1">
      <alignment horizontal="right"/>
    </xf>
    <xf numFmtId="164" fontId="17" fillId="0" borderId="38" xfId="3" applyNumberFormat="1" applyFont="1" applyFill="1" applyBorder="1"/>
    <xf numFmtId="1" fontId="17" fillId="0" borderId="41" xfId="3" applyNumberFormat="1" applyFont="1" applyFill="1" applyBorder="1" applyAlignment="1">
      <alignment horizontal="left"/>
    </xf>
    <xf numFmtId="3" fontId="17" fillId="0" borderId="41" xfId="3" applyNumberFormat="1" applyFont="1" applyFill="1" applyBorder="1"/>
    <xf numFmtId="3" fontId="17" fillId="0" borderId="39" xfId="3" applyNumberFormat="1" applyFont="1" applyFill="1" applyBorder="1"/>
    <xf numFmtId="4" fontId="16" fillId="0" borderId="39" xfId="0" applyNumberFormat="1" applyFont="1" applyFill="1" applyBorder="1"/>
    <xf numFmtId="164" fontId="17" fillId="0" borderId="40" xfId="3" applyNumberFormat="1" applyFont="1" applyFill="1" applyBorder="1"/>
    <xf numFmtId="4" fontId="17" fillId="0" borderId="42" xfId="3" applyNumberFormat="1" applyFont="1" applyFill="1" applyBorder="1" applyAlignment="1">
      <alignment horizontal="right"/>
    </xf>
    <xf numFmtId="3" fontId="17" fillId="0" borderId="43" xfId="3" applyNumberFormat="1" applyFont="1" applyFill="1" applyBorder="1"/>
    <xf numFmtId="3" fontId="17" fillId="0" borderId="44" xfId="3" applyNumberFormat="1" applyFont="1" applyFill="1" applyBorder="1"/>
    <xf numFmtId="0" fontId="28" fillId="0" borderId="0" xfId="0" applyFont="1"/>
    <xf numFmtId="1" fontId="22" fillId="0" borderId="1" xfId="1" applyNumberFormat="1" applyFont="1" applyFill="1" applyBorder="1" applyAlignment="1">
      <alignment wrapText="1"/>
    </xf>
    <xf numFmtId="0" fontId="0" fillId="0" borderId="1" xfId="0" applyFill="1" applyBorder="1"/>
    <xf numFmtId="3" fontId="15" fillId="0" borderId="14" xfId="1" applyNumberFormat="1" applyFill="1" applyBorder="1" applyAlignment="1">
      <alignment vertical="center"/>
    </xf>
    <xf numFmtId="3" fontId="4" fillId="0" borderId="14" xfId="1" applyNumberFormat="1" applyFont="1" applyFill="1" applyBorder="1" applyAlignment="1">
      <alignment wrapText="1"/>
    </xf>
    <xf numFmtId="3" fontId="17" fillId="0" borderId="0" xfId="3" applyNumberFormat="1" applyFont="1" applyFill="1" applyBorder="1"/>
    <xf numFmtId="3" fontId="17" fillId="0" borderId="3" xfId="2" applyNumberFormat="1" applyFont="1" applyFill="1" applyBorder="1" applyAlignment="1">
      <alignment wrapText="1"/>
    </xf>
    <xf numFmtId="3" fontId="17" fillId="0" borderId="3" xfId="2" applyNumberFormat="1" applyFont="1" applyFill="1" applyBorder="1"/>
    <xf numFmtId="3" fontId="25" fillId="0" borderId="3" xfId="2" applyNumberFormat="1" applyFont="1" applyFill="1" applyBorder="1"/>
    <xf numFmtId="3" fontId="17" fillId="0" borderId="12" xfId="2" applyNumberFormat="1" applyFont="1" applyFill="1" applyBorder="1"/>
    <xf numFmtId="3" fontId="17" fillId="0" borderId="9" xfId="2" applyNumberFormat="1" applyFont="1" applyFill="1" applyBorder="1"/>
    <xf numFmtId="165" fontId="0" fillId="0" borderId="39" xfId="0" applyNumberFormat="1" applyFill="1" applyBorder="1"/>
    <xf numFmtId="3" fontId="17" fillId="0" borderId="1" xfId="3" applyNumberFormat="1" applyFont="1" applyFill="1" applyBorder="1" applyAlignment="1">
      <alignment wrapText="1"/>
    </xf>
    <xf numFmtId="3" fontId="17" fillId="0" borderId="1" xfId="3" applyNumberFormat="1" applyFont="1" applyFill="1" applyBorder="1" applyAlignment="1">
      <alignment horizontal="right"/>
    </xf>
    <xf numFmtId="3" fontId="17" fillId="0" borderId="10" xfId="3" applyNumberFormat="1" applyFont="1" applyFill="1" applyBorder="1" applyAlignment="1">
      <alignment horizontal="right"/>
    </xf>
    <xf numFmtId="3" fontId="25" fillId="0" borderId="1" xfId="3" applyNumberFormat="1" applyFont="1" applyFill="1" applyBorder="1" applyAlignment="1">
      <alignment horizontal="right"/>
    </xf>
    <xf numFmtId="3" fontId="17" fillId="0" borderId="3" xfId="4" applyNumberFormat="1" applyFont="1" applyFill="1" applyBorder="1"/>
    <xf numFmtId="3" fontId="17" fillId="0" borderId="1" xfId="4" applyNumberFormat="1" applyFont="1" applyFill="1" applyBorder="1" applyAlignment="1">
      <alignment horizontal="right"/>
    </xf>
    <xf numFmtId="3" fontId="17" fillId="0" borderId="3" xfId="4" applyNumberFormat="1" applyFont="1" applyFill="1" applyBorder="1" applyAlignment="1">
      <alignment horizontal="right"/>
    </xf>
    <xf numFmtId="3" fontId="25" fillId="0" borderId="1" xfId="4" applyNumberFormat="1" applyFont="1" applyFill="1" applyBorder="1" applyAlignment="1">
      <alignment horizontal="right"/>
    </xf>
    <xf numFmtId="3" fontId="17" fillId="0" borderId="3" xfId="6" applyNumberFormat="1" applyFont="1" applyFill="1" applyBorder="1"/>
    <xf numFmtId="3" fontId="17" fillId="0" borderId="3" xfId="6" applyNumberFormat="1" applyFont="1" applyFill="1" applyBorder="1" applyAlignment="1">
      <alignment horizontal="right"/>
    </xf>
    <xf numFmtId="3" fontId="25" fillId="0" borderId="3" xfId="6" applyNumberFormat="1" applyFont="1" applyFill="1" applyBorder="1" applyAlignment="1">
      <alignment horizontal="right"/>
    </xf>
    <xf numFmtId="3" fontId="27" fillId="0" borderId="3" xfId="6" applyNumberFormat="1" applyFont="1" applyFill="1" applyBorder="1" applyAlignment="1">
      <alignment horizontal="right"/>
    </xf>
    <xf numFmtId="3" fontId="17" fillId="0" borderId="12" xfId="6" applyNumberFormat="1" applyFont="1" applyFill="1" applyBorder="1" applyAlignment="1">
      <alignment horizontal="right"/>
    </xf>
    <xf numFmtId="3" fontId="17"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6" fillId="0" borderId="21" xfId="0" applyNumberFormat="1" applyFont="1" applyFill="1" applyBorder="1"/>
    <xf numFmtId="3" fontId="17" fillId="0" borderId="3" xfId="1" applyNumberFormat="1" applyFont="1" applyFill="1" applyBorder="1"/>
    <xf numFmtId="3" fontId="25" fillId="0" borderId="1" xfId="1" applyNumberFormat="1" applyFont="1" applyFill="1" applyBorder="1"/>
    <xf numFmtId="3" fontId="17" fillId="0" borderId="12" xfId="1" applyNumberFormat="1" applyFont="1" applyFill="1" applyBorder="1"/>
    <xf numFmtId="3" fontId="17" fillId="0" borderId="9" xfId="1" applyNumberFormat="1" applyFont="1" applyFill="1" applyBorder="1"/>
    <xf numFmtId="1" fontId="0" fillId="0" borderId="1" xfId="0" applyNumberFormat="1" applyFill="1" applyBorder="1"/>
    <xf numFmtId="1" fontId="15" fillId="0" borderId="38" xfId="9" applyNumberFormat="1" applyFont="1" applyFill="1" applyBorder="1"/>
    <xf numFmtId="1" fontId="15" fillId="0" borderId="8" xfId="1" applyNumberFormat="1" applyFill="1" applyBorder="1"/>
    <xf numFmtId="1" fontId="0" fillId="0" borderId="1" xfId="0" applyNumberFormat="1" applyBorder="1" applyAlignment="1">
      <alignment horizontal="right"/>
    </xf>
    <xf numFmtId="165" fontId="3" fillId="0" borderId="1" xfId="1" applyNumberFormat="1" applyFont="1" applyFill="1" applyBorder="1" applyAlignment="1">
      <alignment wrapText="1"/>
    </xf>
    <xf numFmtId="165" fontId="2" fillId="0" borderId="1" xfId="1" applyNumberFormat="1" applyFont="1" applyFill="1" applyBorder="1" applyAlignment="1">
      <alignment wrapText="1"/>
    </xf>
    <xf numFmtId="1" fontId="29" fillId="0" borderId="1" xfId="0" applyNumberFormat="1" applyFont="1" applyBorder="1" applyAlignment="1">
      <alignment horizontal="right"/>
    </xf>
    <xf numFmtId="0" fontId="20" fillId="8" borderId="0" xfId="7" applyFill="1" applyBorder="1" applyAlignment="1">
      <alignment horizontal="left" wrapText="1"/>
    </xf>
    <xf numFmtId="0" fontId="30" fillId="0" borderId="0" xfId="0" applyFont="1" applyFill="1" applyBorder="1"/>
    <xf numFmtId="0" fontId="30" fillId="0" borderId="4" xfId="0" applyFont="1" applyFill="1" applyBorder="1"/>
    <xf numFmtId="0" fontId="30" fillId="0" borderId="2" xfId="0" applyFont="1" applyFill="1" applyBorder="1"/>
    <xf numFmtId="0" fontId="30" fillId="0" borderId="1" xfId="0" applyFont="1" applyFill="1" applyBorder="1" applyAlignment="1">
      <alignment horizontal="center"/>
    </xf>
    <xf numFmtId="0" fontId="30" fillId="0" borderId="1" xfId="0" applyFont="1" applyFill="1" applyBorder="1"/>
    <xf numFmtId="0" fontId="30" fillId="0" borderId="3" xfId="0" applyFont="1" applyFill="1" applyBorder="1"/>
    <xf numFmtId="0" fontId="30" fillId="0" borderId="1" xfId="0" applyFont="1" applyFill="1" applyBorder="1" applyAlignment="1">
      <alignment wrapText="1"/>
    </xf>
    <xf numFmtId="0" fontId="30" fillId="0" borderId="1" xfId="0" applyFont="1" applyFill="1" applyBorder="1" applyAlignment="1">
      <alignment horizontal="left" wrapText="1"/>
    </xf>
    <xf numFmtId="0" fontId="30" fillId="0" borderId="2" xfId="0" applyFont="1" applyFill="1" applyBorder="1" applyAlignment="1">
      <alignment horizontal="left" vertical="center" wrapText="1"/>
    </xf>
    <xf numFmtId="167" fontId="30" fillId="0" borderId="2" xfId="0" applyNumberFormat="1" applyFont="1" applyFill="1" applyBorder="1" applyAlignment="1">
      <alignment horizontal="left" vertical="center" wrapText="1"/>
    </xf>
    <xf numFmtId="167" fontId="30" fillId="0" borderId="7" xfId="0" applyNumberFormat="1" applyFont="1" applyFill="1" applyBorder="1" applyAlignment="1">
      <alignment horizontal="left" vertical="center" wrapText="1"/>
    </xf>
    <xf numFmtId="0" fontId="30" fillId="0" borderId="8" xfId="0" applyFont="1" applyFill="1" applyBorder="1"/>
    <xf numFmtId="0" fontId="30" fillId="0" borderId="9" xfId="0" applyFont="1" applyFill="1" applyBorder="1"/>
    <xf numFmtId="0" fontId="30" fillId="0" borderId="3" xfId="0" applyFont="1" applyFill="1" applyBorder="1" applyAlignment="1">
      <alignment wrapText="1"/>
    </xf>
    <xf numFmtId="0" fontId="30" fillId="0" borderId="3" xfId="0" applyFont="1" applyFill="1" applyBorder="1" applyAlignment="1">
      <alignment horizontal="center" wrapText="1"/>
    </xf>
    <xf numFmtId="3" fontId="15" fillId="0" borderId="3" xfId="1" applyNumberFormat="1" applyFill="1" applyBorder="1"/>
    <xf numFmtId="3" fontId="22" fillId="0" borderId="3" xfId="1" applyNumberFormat="1" applyFont="1" applyFill="1" applyBorder="1"/>
    <xf numFmtId="3" fontId="11" fillId="0" borderId="3" xfId="1" applyNumberFormat="1" applyFont="1" applyFill="1" applyBorder="1"/>
    <xf numFmtId="3" fontId="15" fillId="0" borderId="9" xfId="1" applyNumberFormat="1" applyFill="1" applyBorder="1"/>
    <xf numFmtId="0" fontId="31" fillId="0" borderId="1" xfId="0" applyFont="1" applyFill="1" applyBorder="1"/>
    <xf numFmtId="1" fontId="15"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29" fillId="0" borderId="1" xfId="0" applyNumberFormat="1" applyFont="1" applyFill="1" applyBorder="1" applyAlignment="1">
      <alignment horizontal="right"/>
    </xf>
    <xf numFmtId="3" fontId="17" fillId="0" borderId="0" xfId="5" applyNumberFormat="1" applyFont="1" applyFill="1" applyBorder="1"/>
    <xf numFmtId="0" fontId="1" fillId="0" borderId="1" xfId="1" applyFont="1" applyFill="1" applyBorder="1" applyAlignment="1">
      <alignment vertical="center"/>
    </xf>
    <xf numFmtId="1" fontId="15"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1" fontId="22" fillId="9" borderId="1" xfId="1" applyNumberFormat="1" applyFont="1" applyFill="1" applyBorder="1"/>
    <xf numFmtId="1" fontId="15" fillId="0" borderId="1" xfId="1" applyNumberFormat="1" applyFill="1" applyBorder="1" applyAlignment="1">
      <alignment horizontal="center" wrapText="1"/>
    </xf>
    <xf numFmtId="4" fontId="15" fillId="0" borderId="4" xfId="1" applyNumberFormat="1" applyFill="1" applyBorder="1" applyAlignment="1">
      <alignment horizontal="center" wrapText="1"/>
    </xf>
    <xf numFmtId="4" fontId="15" fillId="0" borderId="5" xfId="1" applyNumberFormat="1" applyFill="1" applyBorder="1" applyAlignment="1">
      <alignment horizontal="center" wrapText="1"/>
    </xf>
    <xf numFmtId="4" fontId="15" fillId="0" borderId="6" xfId="1" applyNumberFormat="1" applyFill="1" applyBorder="1" applyAlignment="1">
      <alignment horizontal="center" wrapText="1"/>
    </xf>
    <xf numFmtId="0" fontId="15" fillId="0" borderId="13" xfId="1" applyFill="1" applyBorder="1" applyAlignment="1">
      <alignment horizontal="center" wrapText="1"/>
    </xf>
    <xf numFmtId="0" fontId="15" fillId="0" borderId="20" xfId="1" applyFill="1" applyBorder="1" applyAlignment="1">
      <alignment horizontal="center" wrapText="1"/>
    </xf>
    <xf numFmtId="0" fontId="15" fillId="0" borderId="14" xfId="1" applyFill="1" applyBorder="1" applyAlignment="1">
      <alignment horizontal="center" wrapText="1"/>
    </xf>
    <xf numFmtId="1" fontId="15" fillId="0" borderId="13" xfId="1" applyNumberFormat="1" applyFill="1" applyBorder="1" applyAlignment="1">
      <alignment horizontal="center" wrapText="1"/>
    </xf>
    <xf numFmtId="1" fontId="15" fillId="0" borderId="20" xfId="1" applyNumberFormat="1" applyFill="1" applyBorder="1" applyAlignment="1">
      <alignment horizontal="center" wrapText="1"/>
    </xf>
    <xf numFmtId="1" fontId="15" fillId="0" borderId="14" xfId="1" applyNumberFormat="1" applyFill="1" applyBorder="1" applyAlignment="1">
      <alignment horizontal="center" wrapText="1"/>
    </xf>
    <xf numFmtId="0" fontId="13" fillId="0" borderId="35" xfId="2" applyFont="1" applyFill="1" applyBorder="1" applyAlignment="1">
      <alignment horizontal="center"/>
    </xf>
    <xf numFmtId="0" fontId="15" fillId="0" borderId="36" xfId="2" applyFill="1" applyBorder="1" applyAlignment="1">
      <alignment horizontal="center"/>
    </xf>
    <xf numFmtId="0" fontId="15"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8" fillId="0" borderId="36" xfId="3" applyNumberFormat="1" applyFont="1" applyFill="1" applyBorder="1" applyAlignment="1">
      <alignment horizontal="center"/>
    </xf>
    <xf numFmtId="1" fontId="18" fillId="0" borderId="37" xfId="3" applyNumberFormat="1" applyFont="1" applyFill="1" applyBorder="1" applyAlignment="1">
      <alignment horizontal="center"/>
    </xf>
    <xf numFmtId="1" fontId="17" fillId="0" borderId="1" xfId="3" applyNumberFormat="1" applyFont="1" applyFill="1" applyBorder="1" applyAlignment="1">
      <alignment horizontal="center"/>
    </xf>
    <xf numFmtId="1" fontId="17" fillId="0" borderId="39" xfId="3" applyNumberFormat="1" applyFont="1" applyFill="1" applyBorder="1" applyAlignment="1">
      <alignment horizontal="center"/>
    </xf>
    <xf numFmtId="3" fontId="17" fillId="0" borderId="1" xfId="4" applyNumberFormat="1" applyFont="1" applyFill="1" applyBorder="1" applyAlignment="1">
      <alignment horizontal="center"/>
    </xf>
    <xf numFmtId="3" fontId="17" fillId="0" borderId="3" xfId="4" applyNumberFormat="1" applyFont="1" applyFill="1" applyBorder="1" applyAlignment="1">
      <alignment horizontal="center"/>
    </xf>
    <xf numFmtId="3" fontId="17" fillId="0" borderId="13" xfId="4" applyNumberFormat="1" applyFont="1" applyFill="1" applyBorder="1" applyAlignment="1">
      <alignment horizontal="center"/>
    </xf>
    <xf numFmtId="3" fontId="17" fillId="0" borderId="19" xfId="4" applyNumberFormat="1" applyFont="1" applyFill="1" applyBorder="1" applyAlignment="1">
      <alignment horizontal="center"/>
    </xf>
    <xf numFmtId="3" fontId="17" fillId="0" borderId="15" xfId="4" applyNumberFormat="1" applyFont="1" applyFill="1" applyBorder="1" applyAlignment="1">
      <alignment horizontal="center"/>
    </xf>
    <xf numFmtId="3" fontId="17" fillId="0" borderId="24" xfId="4" applyNumberFormat="1" applyFont="1" applyFill="1" applyBorder="1" applyAlignment="1">
      <alignment horizontal="center"/>
    </xf>
    <xf numFmtId="3" fontId="18" fillId="0" borderId="17" xfId="4" applyNumberFormat="1" applyFont="1" applyFill="1" applyBorder="1" applyAlignment="1">
      <alignment horizontal="center"/>
    </xf>
    <xf numFmtId="3" fontId="18" fillId="0" borderId="18" xfId="4" applyNumberFormat="1" applyFont="1" applyFill="1" applyBorder="1" applyAlignment="1">
      <alignment horizontal="center"/>
    </xf>
    <xf numFmtId="3" fontId="17" fillId="0" borderId="8" xfId="4" applyNumberFormat="1" applyFont="1" applyFill="1" applyBorder="1" applyAlignment="1">
      <alignment horizontal="center"/>
    </xf>
    <xf numFmtId="3" fontId="17" fillId="0" borderId="14" xfId="4" applyNumberFormat="1" applyFont="1" applyFill="1" applyBorder="1" applyAlignment="1">
      <alignment horizontal="center"/>
    </xf>
    <xf numFmtId="4" fontId="18" fillId="0" borderId="5" xfId="6" applyNumberFormat="1" applyFont="1" applyFill="1" applyBorder="1" applyAlignment="1">
      <alignment horizontal="center"/>
    </xf>
    <xf numFmtId="4" fontId="18" fillId="0" borderId="6" xfId="6" applyNumberFormat="1" applyFont="1" applyFill="1" applyBorder="1" applyAlignment="1">
      <alignment horizontal="center"/>
    </xf>
    <xf numFmtId="4" fontId="18" fillId="0" borderId="5" xfId="2" applyNumberFormat="1" applyFont="1" applyFill="1" applyBorder="1" applyAlignment="1">
      <alignment horizontal="center"/>
    </xf>
    <xf numFmtId="4" fontId="18" fillId="0" borderId="6" xfId="2" applyNumberFormat="1" applyFont="1" applyFill="1" applyBorder="1" applyAlignment="1">
      <alignment horizontal="center"/>
    </xf>
    <xf numFmtId="4" fontId="17" fillId="0" borderId="1" xfId="2" applyNumberFormat="1" applyFont="1" applyFill="1" applyBorder="1" applyAlignment="1">
      <alignment horizontal="center"/>
    </xf>
    <xf numFmtId="4" fontId="17" fillId="0" borderId="3" xfId="2" applyNumberFormat="1" applyFont="1" applyFill="1" applyBorder="1" applyAlignment="1">
      <alignment horizontal="center"/>
    </xf>
    <xf numFmtId="3" fontId="17" fillId="0" borderId="15" xfId="5" applyNumberFormat="1" applyFont="1" applyFill="1" applyBorder="1" applyAlignment="1">
      <alignment horizontal="center"/>
    </xf>
    <xf numFmtId="3" fontId="17" fillId="0" borderId="16" xfId="5" applyNumberFormat="1" applyFont="1" applyFill="1" applyBorder="1" applyAlignment="1">
      <alignment horizontal="center"/>
    </xf>
    <xf numFmtId="3" fontId="17" fillId="0" borderId="1" xfId="5" applyNumberFormat="1" applyFont="1" applyFill="1" applyBorder="1" applyAlignment="1">
      <alignment horizontal="center" wrapText="1"/>
    </xf>
    <xf numFmtId="3" fontId="17" fillId="0" borderId="13" xfId="5" applyNumberFormat="1" applyFont="1" applyFill="1" applyBorder="1" applyAlignment="1">
      <alignment horizontal="center" wrapText="1"/>
    </xf>
    <xf numFmtId="3" fontId="17" fillId="0" borderId="14" xfId="5" applyNumberFormat="1" applyFont="1" applyFill="1" applyBorder="1" applyAlignment="1">
      <alignment horizontal="center" wrapText="1"/>
    </xf>
    <xf numFmtId="3" fontId="17" fillId="0" borderId="3" xfId="5" applyNumberFormat="1" applyFont="1" applyFill="1" applyBorder="1" applyAlignment="1">
      <alignment horizontal="center" wrapText="1"/>
    </xf>
    <xf numFmtId="3" fontId="18" fillId="0" borderId="5" xfId="1" applyNumberFormat="1" applyFont="1" applyFill="1" applyBorder="1" applyAlignment="1">
      <alignment horizontal="center"/>
    </xf>
    <xf numFmtId="3" fontId="18" fillId="0" borderId="6" xfId="1" applyNumberFormat="1" applyFont="1" applyFill="1" applyBorder="1" applyAlignment="1">
      <alignment horizontal="center"/>
    </xf>
    <xf numFmtId="3" fontId="17" fillId="0" borderId="1" xfId="1" applyNumberFormat="1" applyFont="1" applyFill="1" applyBorder="1" applyAlignment="1">
      <alignment horizontal="center"/>
    </xf>
    <xf numFmtId="3" fontId="17" fillId="0" borderId="3" xfId="1" applyNumberFormat="1" applyFont="1" applyFill="1" applyBorder="1" applyAlignment="1">
      <alignment horizontal="center"/>
    </xf>
    <xf numFmtId="0" fontId="30" fillId="0" borderId="45" xfId="0" applyFont="1" applyFill="1" applyBorder="1" applyAlignment="1">
      <alignment horizontal="center" vertical="top"/>
    </xf>
    <xf numFmtId="0" fontId="30" fillId="0" borderId="46" xfId="0" applyFont="1" applyFill="1" applyBorder="1" applyAlignment="1">
      <alignment horizontal="center" vertical="top"/>
    </xf>
    <xf numFmtId="0" fontId="30" fillId="0" borderId="5" xfId="0" applyFont="1" applyFill="1" applyBorder="1" applyAlignment="1">
      <alignment horizontal="center"/>
    </xf>
    <xf numFmtId="0" fontId="30" fillId="0" borderId="1"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Covid-19-Daten'!$A$325:$A$352</c15:sqref>
                  </c15:fullRef>
                </c:ext>
              </c:extLst>
              <c:f>'1. Covid-19-Daten'!$A$326:$A$352</c:f>
              <c:numCache>
                <c:formatCode>[$-F800]dddd\,\ mmmm\ dd\,\ yyyy\,\ hh:mm:ss</c:formatCode>
                <c:ptCount val="27"/>
                <c:pt idx="0">
                  <c:v>44209.333333333336</c:v>
                </c:pt>
                <c:pt idx="1">
                  <c:v>44210.333333333336</c:v>
                </c:pt>
                <c:pt idx="2">
                  <c:v>44211.333333333336</c:v>
                </c:pt>
                <c:pt idx="3">
                  <c:v>44212.333333333336</c:v>
                </c:pt>
                <c:pt idx="4">
                  <c:v>44213.333333333336</c:v>
                </c:pt>
                <c:pt idx="5">
                  <c:v>44214.333333333336</c:v>
                </c:pt>
                <c:pt idx="6">
                  <c:v>44215.333333333336</c:v>
                </c:pt>
                <c:pt idx="7">
                  <c:v>44216.333333333336</c:v>
                </c:pt>
                <c:pt idx="8">
                  <c:v>44217.333333333336</c:v>
                </c:pt>
                <c:pt idx="9">
                  <c:v>44218.333333333336</c:v>
                </c:pt>
                <c:pt idx="10">
                  <c:v>44219.333333333336</c:v>
                </c:pt>
                <c:pt idx="11">
                  <c:v>44220.333333333336</c:v>
                </c:pt>
                <c:pt idx="12">
                  <c:v>44221.333333333336</c:v>
                </c:pt>
                <c:pt idx="13">
                  <c:v>44222.333333333336</c:v>
                </c:pt>
                <c:pt idx="14">
                  <c:v>44223.333333333336</c:v>
                </c:pt>
                <c:pt idx="15">
                  <c:v>44224.333333333336</c:v>
                </c:pt>
                <c:pt idx="16">
                  <c:v>44225.333333333336</c:v>
                </c:pt>
                <c:pt idx="17">
                  <c:v>44226.333333333336</c:v>
                </c:pt>
                <c:pt idx="18">
                  <c:v>44227.333333333336</c:v>
                </c:pt>
                <c:pt idx="19">
                  <c:v>44228.333333333336</c:v>
                </c:pt>
                <c:pt idx="20">
                  <c:v>44229.333333333336</c:v>
                </c:pt>
                <c:pt idx="21">
                  <c:v>44230.333333333336</c:v>
                </c:pt>
                <c:pt idx="22">
                  <c:v>44231.333333333336</c:v>
                </c:pt>
                <c:pt idx="23">
                  <c:v>44232.333333333336</c:v>
                </c:pt>
                <c:pt idx="24">
                  <c:v>44233.333333333336</c:v>
                </c:pt>
                <c:pt idx="25">
                  <c:v>44234.333333333336</c:v>
                </c:pt>
                <c:pt idx="26">
                  <c:v>44235.333333333336</c:v>
                </c:pt>
              </c:numCache>
            </c:numRef>
          </c:cat>
          <c:val>
            <c:numRef>
              <c:extLst>
                <c:ext xmlns:c15="http://schemas.microsoft.com/office/drawing/2012/chart" uri="{02D57815-91ED-43cb-92C2-25804820EDAC}">
                  <c15:fullRef>
                    <c15:sqref>'1. Covid-19-Daten'!$I$325:$I$352</c15:sqref>
                  </c15:fullRef>
                </c:ext>
              </c:extLst>
              <c:f>'1. Covid-19-Daten'!$I$326:$I$352</c:f>
              <c:numCache>
                <c:formatCode>0.0</c:formatCode>
                <c:ptCount val="27"/>
                <c:pt idx="0">
                  <c:v>215.58823529411765</c:v>
                </c:pt>
                <c:pt idx="1">
                  <c:v>218.23529411764704</c:v>
                </c:pt>
                <c:pt idx="2">
                  <c:v>206.02941176470588</c:v>
                </c:pt>
                <c:pt idx="3">
                  <c:v>199.41176470588235</c:v>
                </c:pt>
                <c:pt idx="4">
                  <c:v>192.64705882352939</c:v>
                </c:pt>
                <c:pt idx="5">
                  <c:v>188.23529411764704</c:v>
                </c:pt>
                <c:pt idx="6">
                  <c:v>180.29411764705884</c:v>
                </c:pt>
                <c:pt idx="7">
                  <c:v>182.35294117647058</c:v>
                </c:pt>
                <c:pt idx="8">
                  <c:v>173.97058823529412</c:v>
                </c:pt>
                <c:pt idx="9">
                  <c:v>176.91176470588235</c:v>
                </c:pt>
                <c:pt idx="10">
                  <c:v>177.05882352941177</c:v>
                </c:pt>
                <c:pt idx="11">
                  <c:v>172.64705882352942</c:v>
                </c:pt>
                <c:pt idx="12">
                  <c:v>166.32352941176472</c:v>
                </c:pt>
                <c:pt idx="13">
                  <c:v>160</c:v>
                </c:pt>
                <c:pt idx="14">
                  <c:v>151.47058823529412</c:v>
                </c:pt>
                <c:pt idx="15">
                  <c:v>143.52941176470588</c:v>
                </c:pt>
                <c:pt idx="16">
                  <c:v>139.41176470588235</c:v>
                </c:pt>
                <c:pt idx="17">
                  <c:v>131.91176470588235</c:v>
                </c:pt>
                <c:pt idx="18">
                  <c:v>133.23529411764704</c:v>
                </c:pt>
                <c:pt idx="19">
                  <c:v>128.08823529411768</c:v>
                </c:pt>
                <c:pt idx="20">
                  <c:v>122.20588235294117</c:v>
                </c:pt>
                <c:pt idx="21">
                  <c:v>118.08823529411765</c:v>
                </c:pt>
                <c:pt idx="22">
                  <c:v>113.23529411764706</c:v>
                </c:pt>
                <c:pt idx="23">
                  <c:v>110.44117647058823</c:v>
                </c:pt>
                <c:pt idx="24">
                  <c:v>106.3235294117647</c:v>
                </c:pt>
                <c:pt idx="25">
                  <c:v>103.38235294117646</c:v>
                </c:pt>
                <c:pt idx="26">
                  <c:v>99.117647058823522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Covid-19-Daten'!$B$325:$B$352</c:f>
              <c:numCache>
                <c:formatCode>0</c:formatCode>
                <c:ptCount val="28"/>
                <c:pt idx="0">
                  <c:v>276</c:v>
                </c:pt>
                <c:pt idx="1">
                  <c:v>183</c:v>
                </c:pt>
                <c:pt idx="2">
                  <c:v>261</c:v>
                </c:pt>
                <c:pt idx="3">
                  <c:v>157</c:v>
                </c:pt>
                <c:pt idx="4">
                  <c:v>159</c:v>
                </c:pt>
                <c:pt idx="5">
                  <c:v>71</c:v>
                </c:pt>
                <c:pt idx="6">
                  <c:v>173</c:v>
                </c:pt>
                <c:pt idx="7">
                  <c:v>222</c:v>
                </c:pt>
                <c:pt idx="8">
                  <c:v>197</c:v>
                </c:pt>
                <c:pt idx="9">
                  <c:v>204</c:v>
                </c:pt>
                <c:pt idx="10">
                  <c:v>177</c:v>
                </c:pt>
                <c:pt idx="11">
                  <c:v>160</c:v>
                </c:pt>
                <c:pt idx="12">
                  <c:v>41</c:v>
                </c:pt>
                <c:pt idx="13">
                  <c:v>130</c:v>
                </c:pt>
                <c:pt idx="14">
                  <c:v>179</c:v>
                </c:pt>
                <c:pt idx="15">
                  <c:v>139</c:v>
                </c:pt>
                <c:pt idx="16">
                  <c:v>150</c:v>
                </c:pt>
                <c:pt idx="17">
                  <c:v>149</c:v>
                </c:pt>
                <c:pt idx="18">
                  <c:v>109</c:v>
                </c:pt>
                <c:pt idx="19">
                  <c:v>50</c:v>
                </c:pt>
                <c:pt idx="20">
                  <c:v>95</c:v>
                </c:pt>
                <c:pt idx="21">
                  <c:v>139</c:v>
                </c:pt>
                <c:pt idx="22">
                  <c:v>111</c:v>
                </c:pt>
                <c:pt idx="23">
                  <c:v>117</c:v>
                </c:pt>
                <c:pt idx="24">
                  <c:v>130</c:v>
                </c:pt>
                <c:pt idx="25">
                  <c:v>81</c:v>
                </c:pt>
                <c:pt idx="26">
                  <c:v>30</c:v>
                </c:pt>
                <c:pt idx="27">
                  <c:v>66</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Covid-19-Daten'!$A$325:$AC$352</c:f>
              <c:multiLvlStrCache>
                <c:ptCount val="28"/>
                <c:lvl>
                  <c:pt idx="0">
                    <c:v>27'310</c:v>
                  </c:pt>
                  <c:pt idx="1">
                    <c:v>27'715</c:v>
                  </c:pt>
                  <c:pt idx="2">
                    <c:v>28'090</c:v>
                  </c:pt>
                  <c:pt idx="3">
                    <c:v>28'220</c:v>
                  </c:pt>
                  <c:pt idx="4">
                    <c:v>28'470</c:v>
                  </c:pt>
                  <c:pt idx="5">
                    <c:v>28'590</c:v>
                  </c:pt>
                  <c:pt idx="6">
                    <c:v>28'900</c:v>
                  </c:pt>
                  <c:pt idx="7">
                    <c:v>29'290</c:v>
                  </c:pt>
                  <c:pt idx="8">
                    <c:v>29'645</c:v>
                  </c:pt>
                  <c:pt idx="9">
                    <c:v>29'885</c:v>
                  </c:pt>
                  <c:pt idx="10">
                    <c:v>30'130</c:v>
                  </c:pt>
                  <c:pt idx="11">
                    <c:v>30'330</c:v>
                  </c:pt>
                  <c:pt idx="12">
                    <c:v>30'440</c:v>
                  </c:pt>
                  <c:pt idx="13">
                    <c:v>30'555</c:v>
                  </c:pt>
                  <c:pt idx="14">
                    <c:v>30'660</c:v>
                  </c:pt>
                  <c:pt idx="15">
                    <c:v>30'750</c:v>
                  </c:pt>
                  <c:pt idx="16">
                    <c:v>30'840</c:v>
                  </c:pt>
                  <c:pt idx="17">
                    <c:v>30'910</c:v>
                  </c:pt>
                  <c:pt idx="18">
                    <c:v>30'985</c:v>
                  </c:pt>
                  <c:pt idx="19">
                    <c:v>31'055</c:v>
                  </c:pt>
                  <c:pt idx="20">
                    <c:v>31'115</c:v>
                  </c:pt>
                  <c:pt idx="21">
                    <c:v>31'190</c:v>
                  </c:pt>
                  <c:pt idx="22">
                    <c:v>31'255</c:v>
                  </c:pt>
                  <c:pt idx="23">
                    <c:v>31'315</c:v>
                  </c:pt>
                  <c:pt idx="24">
                    <c:v>31'375</c:v>
                  </c:pt>
                  <c:pt idx="25">
                    <c:v>31'435</c:v>
                  </c:pt>
                  <c:pt idx="26">
                    <c:v>31'495</c:v>
                  </c:pt>
                  <c:pt idx="27">
                    <c:v>31'565</c:v>
                  </c:pt>
                </c:lvl>
                <c:lvl>
                  <c:pt idx="0">
                    <c:v>27'310</c:v>
                  </c:pt>
                  <c:pt idx="1">
                    <c:v>27'715</c:v>
                  </c:pt>
                  <c:pt idx="2">
                    <c:v>28'090</c:v>
                  </c:pt>
                  <c:pt idx="3">
                    <c:v>28'220</c:v>
                  </c:pt>
                  <c:pt idx="4">
                    <c:v>28'470</c:v>
                  </c:pt>
                  <c:pt idx="5">
                    <c:v>28'590</c:v>
                  </c:pt>
                  <c:pt idx="6">
                    <c:v>28'900</c:v>
                  </c:pt>
                  <c:pt idx="7">
                    <c:v>29'290</c:v>
                  </c:pt>
                  <c:pt idx="8">
                    <c:v>29'645</c:v>
                  </c:pt>
                  <c:pt idx="9">
                    <c:v>29'885</c:v>
                  </c:pt>
                  <c:pt idx="10">
                    <c:v>30'130</c:v>
                  </c:pt>
                  <c:pt idx="11">
                    <c:v>30'330</c:v>
                  </c:pt>
                  <c:pt idx="12">
                    <c:v>30'440</c:v>
                  </c:pt>
                  <c:pt idx="13">
                    <c:v>30'555</c:v>
                  </c:pt>
                  <c:pt idx="14">
                    <c:v>30'660</c:v>
                  </c:pt>
                  <c:pt idx="15">
                    <c:v>30'750</c:v>
                  </c:pt>
                  <c:pt idx="16">
                    <c:v>30'840</c:v>
                  </c:pt>
                  <c:pt idx="17">
                    <c:v>30'910</c:v>
                  </c:pt>
                  <c:pt idx="18">
                    <c:v>30'985</c:v>
                  </c:pt>
                  <c:pt idx="19">
                    <c:v>31'055</c:v>
                  </c:pt>
                  <c:pt idx="20">
                    <c:v>31'115</c:v>
                  </c:pt>
                  <c:pt idx="21">
                    <c:v>31'190</c:v>
                  </c:pt>
                  <c:pt idx="22">
                    <c:v>31'255</c:v>
                  </c:pt>
                  <c:pt idx="23">
                    <c:v>31'315</c:v>
                  </c:pt>
                  <c:pt idx="24">
                    <c:v>31'375</c:v>
                  </c:pt>
                  <c:pt idx="25">
                    <c:v>31'435</c:v>
                  </c:pt>
                  <c:pt idx="26">
                    <c:v>31'495</c:v>
                  </c:pt>
                  <c:pt idx="27">
                    <c:v>31'565</c:v>
                  </c:pt>
                </c:lvl>
                <c:lvl>
                  <c:pt idx="0">
                    <c:v>27'312</c:v>
                  </c:pt>
                  <c:pt idx="1">
                    <c:v>27'713</c:v>
                  </c:pt>
                  <c:pt idx="2">
                    <c:v>28'091</c:v>
                  </c:pt>
                  <c:pt idx="3">
                    <c:v>28'219</c:v>
                  </c:pt>
                  <c:pt idx="4">
                    <c:v>28'470</c:v>
                  </c:pt>
                  <c:pt idx="5">
                    <c:v>28'592</c:v>
                  </c:pt>
                  <c:pt idx="6">
                    <c:v>28'899</c:v>
                  </c:pt>
                  <c:pt idx="7">
                    <c:v>29'288</c:v>
                  </c:pt>
                  <c:pt idx="8">
                    <c:v>29'644</c:v>
                  </c:pt>
                  <c:pt idx="9">
                    <c:v>29'887</c:v>
                  </c:pt>
                  <c:pt idx="10">
                    <c:v>30'128</c:v>
                  </c:pt>
                  <c:pt idx="11">
                    <c:v>30'332</c:v>
                  </c:pt>
                  <c:pt idx="12">
                    <c:v>30'438</c:v>
                  </c:pt>
                  <c:pt idx="13">
                    <c:v>30'553</c:v>
                  </c:pt>
                  <c:pt idx="14">
                    <c:v>30'662</c:v>
                  </c:pt>
                  <c:pt idx="15">
                    <c:v>30'750</c:v>
                  </c:pt>
                  <c:pt idx="16">
                    <c:v>30'839</c:v>
                  </c:pt>
                  <c:pt idx="17">
                    <c:v>30'911</c:v>
                  </c:pt>
                  <c:pt idx="18">
                    <c:v>30'983</c:v>
                  </c:pt>
                  <c:pt idx="19">
                    <c:v>31'055</c:v>
                  </c:pt>
                  <c:pt idx="20">
                    <c:v>31'114</c:v>
                  </c:pt>
                  <c:pt idx="21">
                    <c:v>31'188</c:v>
                  </c:pt>
                  <c:pt idx="22">
                    <c:v>31'253</c:v>
                  </c:pt>
                  <c:pt idx="23">
                    <c:v>31'314</c:v>
                  </c:pt>
                  <c:pt idx="24">
                    <c:v>31'374</c:v>
                  </c:pt>
                  <c:pt idx="25">
                    <c:v>31'434</c:v>
                  </c:pt>
                  <c:pt idx="26">
                    <c:v>31'494</c:v>
                  </c:pt>
                  <c:pt idx="27">
                    <c:v>31'563</c:v>
                  </c:pt>
                </c:lvl>
                <c:lvl>
                  <c:pt idx="0">
                    <c:v>125</c:v>
                  </c:pt>
                  <c:pt idx="1">
                    <c:v>117</c:v>
                  </c:pt>
                  <c:pt idx="2">
                    <c:v>113</c:v>
                  </c:pt>
                  <c:pt idx="3">
                    <c:v>112</c:v>
                  </c:pt>
                  <c:pt idx="4">
                    <c:v>112</c:v>
                  </c:pt>
                  <c:pt idx="5">
                    <c:v>112</c:v>
                  </c:pt>
                  <c:pt idx="6">
                    <c:v>113</c:v>
                  </c:pt>
                  <c:pt idx="7">
                    <c:v>125</c:v>
                  </c:pt>
                  <c:pt idx="8">
                    <c:v>107</c:v>
                  </c:pt>
                  <c:pt idx="9">
                    <c:v>107</c:v>
                  </c:pt>
                  <c:pt idx="10">
                    <c:v>106</c:v>
                  </c:pt>
                  <c:pt idx="11">
                    <c:v>106</c:v>
                  </c:pt>
                  <c:pt idx="12">
                    <c:v>106</c:v>
                  </c:pt>
                  <c:pt idx="13">
                    <c:v>115</c:v>
                  </c:pt>
                  <c:pt idx="14">
                    <c:v>109</c:v>
                  </c:pt>
                  <c:pt idx="15">
                    <c:v>88</c:v>
                  </c:pt>
                  <c:pt idx="16">
                    <c:v>89</c:v>
                  </c:pt>
                  <c:pt idx="17">
                    <c:v>72</c:v>
                  </c:pt>
                  <c:pt idx="18">
                    <c:v>72</c:v>
                  </c:pt>
                  <c:pt idx="19">
                    <c:v>72</c:v>
                  </c:pt>
                  <c:pt idx="20">
                    <c:v>59</c:v>
                  </c:pt>
                  <c:pt idx="21">
                    <c:v>74</c:v>
                  </c:pt>
                  <c:pt idx="22">
                    <c:v>65</c:v>
                  </c:pt>
                  <c:pt idx="23">
                    <c:v>61</c:v>
                  </c:pt>
                  <c:pt idx="24">
                    <c:v>60</c:v>
                  </c:pt>
                  <c:pt idx="25">
                    <c:v>60</c:v>
                  </c:pt>
                  <c:pt idx="26">
                    <c:v>60</c:v>
                  </c:pt>
                  <c:pt idx="27">
                    <c:v>69</c:v>
                  </c:pt>
                </c:lvl>
                <c:lvl>
                  <c:pt idx="0">
                    <c:v>537</c:v>
                  </c:pt>
                  <c:pt idx="1">
                    <c:v>540</c:v>
                  </c:pt>
                  <c:pt idx="2">
                    <c:v>543</c:v>
                  </c:pt>
                  <c:pt idx="3">
                    <c:v>549</c:v>
                  </c:pt>
                  <c:pt idx="4">
                    <c:v>554</c:v>
                  </c:pt>
                  <c:pt idx="5">
                    <c:v>556</c:v>
                  </c:pt>
                  <c:pt idx="6">
                    <c:v>559</c:v>
                  </c:pt>
                  <c:pt idx="7">
                    <c:v>563</c:v>
                  </c:pt>
                  <c:pt idx="8">
                    <c:v>567</c:v>
                  </c:pt>
                  <c:pt idx="9">
                    <c:v>572</c:v>
                  </c:pt>
                  <c:pt idx="10">
                    <c:v>575</c:v>
                  </c:pt>
                  <c:pt idx="11">
                    <c:v>580</c:v>
                  </c:pt>
                  <c:pt idx="12">
                    <c:v>580</c:v>
                  </c:pt>
                  <c:pt idx="13">
                    <c:v>583</c:v>
                  </c:pt>
                  <c:pt idx="14">
                    <c:v>589</c:v>
                  </c:pt>
                  <c:pt idx="15">
                    <c:v>593</c:v>
                  </c:pt>
                  <c:pt idx="16">
                    <c:v>595</c:v>
                  </c:pt>
                  <c:pt idx="17">
                    <c:v>600</c:v>
                  </c:pt>
                  <c:pt idx="18">
                    <c:v>603</c:v>
                  </c:pt>
                  <c:pt idx="19">
                    <c:v>606</c:v>
                  </c:pt>
                  <c:pt idx="20">
                    <c:v>609</c:v>
                  </c:pt>
                  <c:pt idx="21">
                    <c:v>611</c:v>
                  </c:pt>
                  <c:pt idx="22">
                    <c:v>611</c:v>
                  </c:pt>
                  <c:pt idx="23">
                    <c:v>614</c:v>
                  </c:pt>
                  <c:pt idx="24">
                    <c:v>614</c:v>
                  </c:pt>
                  <c:pt idx="25">
                    <c:v>614</c:v>
                  </c:pt>
                  <c:pt idx="26">
                    <c:v>614</c:v>
                  </c:pt>
                  <c:pt idx="27">
                    <c:v>614</c:v>
                  </c:pt>
                </c:lvl>
                <c:lvl>
                  <c:pt idx="0">
                    <c:v>5</c:v>
                  </c:pt>
                  <c:pt idx="1">
                    <c:v>3</c:v>
                  </c:pt>
                  <c:pt idx="2">
                    <c:v>3</c:v>
                  </c:pt>
                  <c:pt idx="3">
                    <c:v>6</c:v>
                  </c:pt>
                  <c:pt idx="4">
                    <c:v>5</c:v>
                  </c:pt>
                  <c:pt idx="5">
                    <c:v>2</c:v>
                  </c:pt>
                  <c:pt idx="6">
                    <c:v>3</c:v>
                  </c:pt>
                  <c:pt idx="7">
                    <c:v>4</c:v>
                  </c:pt>
                  <c:pt idx="8">
                    <c:v>4</c:v>
                  </c:pt>
                  <c:pt idx="9">
                    <c:v>5</c:v>
                  </c:pt>
                  <c:pt idx="10">
                    <c:v>3</c:v>
                  </c:pt>
                  <c:pt idx="11">
                    <c:v>5</c:v>
                  </c:pt>
                  <c:pt idx="12">
                    <c:v>0</c:v>
                  </c:pt>
                  <c:pt idx="13">
                    <c:v>3</c:v>
                  </c:pt>
                  <c:pt idx="14">
                    <c:v>6</c:v>
                  </c:pt>
                  <c:pt idx="15">
                    <c:v>4</c:v>
                  </c:pt>
                  <c:pt idx="16">
                    <c:v>2</c:v>
                  </c:pt>
                  <c:pt idx="17">
                    <c:v>5</c:v>
                  </c:pt>
                  <c:pt idx="18">
                    <c:v>3</c:v>
                  </c:pt>
                  <c:pt idx="19">
                    <c:v>3</c:v>
                  </c:pt>
                  <c:pt idx="20">
                    <c:v>3</c:v>
                  </c:pt>
                  <c:pt idx="21">
                    <c:v>2</c:v>
                  </c:pt>
                  <c:pt idx="22">
                    <c:v>0</c:v>
                  </c:pt>
                  <c:pt idx="23">
                    <c:v>3</c:v>
                  </c:pt>
                  <c:pt idx="24">
                    <c:v>0</c:v>
                  </c:pt>
                  <c:pt idx="25">
                    <c:v>0</c:v>
                  </c:pt>
                  <c:pt idx="26">
                    <c:v>0</c:v>
                  </c:pt>
                  <c:pt idx="27">
                    <c:v>0</c:v>
                  </c:pt>
                </c:lvl>
                <c:lvl>
                  <c:pt idx="0">
                    <c:v>28</c:v>
                  </c:pt>
                  <c:pt idx="1">
                    <c:v>20</c:v>
                  </c:pt>
                  <c:pt idx="2">
                    <c:v>22</c:v>
                  </c:pt>
                  <c:pt idx="3">
                    <c:v>18</c:v>
                  </c:pt>
                  <c:pt idx="6">
                    <c:v>27</c:v>
                  </c:pt>
                  <c:pt idx="7">
                    <c:v>22</c:v>
                  </c:pt>
                  <c:pt idx="8">
                    <c:v>23</c:v>
                  </c:pt>
                  <c:pt idx="9">
                    <c:v>26</c:v>
                  </c:pt>
                  <c:pt idx="10">
                    <c:v>25</c:v>
                  </c:pt>
                  <c:pt idx="13">
                    <c:v>20</c:v>
                  </c:pt>
                  <c:pt idx="14">
                    <c:v>20</c:v>
                  </c:pt>
                  <c:pt idx="15">
                    <c:v>29</c:v>
                  </c:pt>
                  <c:pt idx="16">
                    <c:v>29</c:v>
                  </c:pt>
                  <c:pt idx="17">
                    <c:v>31</c:v>
                  </c:pt>
                  <c:pt idx="20">
                    <c:v>31</c:v>
                  </c:pt>
                  <c:pt idx="21">
                    <c:v>20</c:v>
                  </c:pt>
                  <c:pt idx="22">
                    <c:v>23</c:v>
                  </c:pt>
                  <c:pt idx="23">
                    <c:v>21</c:v>
                  </c:pt>
                  <c:pt idx="24">
                    <c:v>29</c:v>
                  </c:pt>
                  <c:pt idx="27">
                    <c:v>23</c:v>
                  </c:pt>
                </c:lvl>
                <c:lvl>
                  <c:pt idx="0">
                    <c:v>12</c:v>
                  </c:pt>
                  <c:pt idx="1">
                    <c:v>8</c:v>
                  </c:pt>
                  <c:pt idx="2">
                    <c:v>10</c:v>
                  </c:pt>
                  <c:pt idx="3">
                    <c:v>10</c:v>
                  </c:pt>
                  <c:pt idx="6">
                    <c:v>18</c:v>
                  </c:pt>
                  <c:pt idx="7">
                    <c:v>13</c:v>
                  </c:pt>
                  <c:pt idx="8">
                    <c:v>13</c:v>
                  </c:pt>
                  <c:pt idx="9">
                    <c:v>16</c:v>
                  </c:pt>
                  <c:pt idx="10">
                    <c:v>14</c:v>
                  </c:pt>
                  <c:pt idx="13">
                    <c:v>8</c:v>
                  </c:pt>
                  <c:pt idx="14">
                    <c:v>9</c:v>
                  </c:pt>
                  <c:pt idx="15">
                    <c:v>16</c:v>
                  </c:pt>
                  <c:pt idx="16">
                    <c:v>14</c:v>
                  </c:pt>
                  <c:pt idx="17">
                    <c:v>15</c:v>
                  </c:pt>
                  <c:pt idx="20">
                    <c:v>19</c:v>
                  </c:pt>
                  <c:pt idx="21">
                    <c:v>14</c:v>
                  </c:pt>
                  <c:pt idx="22">
                    <c:v>13</c:v>
                  </c:pt>
                  <c:pt idx="23">
                    <c:v>10</c:v>
                  </c:pt>
                  <c:pt idx="24">
                    <c:v>19</c:v>
                  </c:pt>
                  <c:pt idx="27">
                    <c:v>12</c:v>
                  </c:pt>
                </c:lvl>
                <c:lvl>
                  <c:pt idx="0">
                    <c:v>16</c:v>
                  </c:pt>
                  <c:pt idx="1">
                    <c:v>12</c:v>
                  </c:pt>
                  <c:pt idx="2">
                    <c:v>12</c:v>
                  </c:pt>
                  <c:pt idx="3">
                    <c:v>8</c:v>
                  </c:pt>
                  <c:pt idx="6">
                    <c:v>9</c:v>
                  </c:pt>
                  <c:pt idx="7">
                    <c:v>9</c:v>
                  </c:pt>
                  <c:pt idx="8">
                    <c:v>10</c:v>
                  </c:pt>
                  <c:pt idx="9">
                    <c:v>10</c:v>
                  </c:pt>
                  <c:pt idx="10">
                    <c:v>11</c:v>
                  </c:pt>
                  <c:pt idx="13">
                    <c:v>12</c:v>
                  </c:pt>
                  <c:pt idx="14">
                    <c:v>11</c:v>
                  </c:pt>
                  <c:pt idx="15">
                    <c:v>13</c:v>
                  </c:pt>
                  <c:pt idx="16">
                    <c:v>15</c:v>
                  </c:pt>
                  <c:pt idx="17">
                    <c:v>16</c:v>
                  </c:pt>
                  <c:pt idx="20">
                    <c:v>12</c:v>
                  </c:pt>
                  <c:pt idx="21">
                    <c:v>6</c:v>
                  </c:pt>
                  <c:pt idx="22">
                    <c:v>10</c:v>
                  </c:pt>
                  <c:pt idx="23">
                    <c:v>11</c:v>
                  </c:pt>
                  <c:pt idx="24">
                    <c:v>10</c:v>
                  </c:pt>
                  <c:pt idx="27">
                    <c:v>11</c:v>
                  </c:pt>
                </c:lvl>
                <c:lvl>
                  <c:pt idx="0">
                    <c:v>16</c:v>
                  </c:pt>
                  <c:pt idx="1">
                    <c:v>12</c:v>
                  </c:pt>
                  <c:pt idx="2">
                    <c:v>12</c:v>
                  </c:pt>
                  <c:pt idx="3">
                    <c:v>8</c:v>
                  </c:pt>
                  <c:pt idx="6">
                    <c:v>8</c:v>
                  </c:pt>
                  <c:pt idx="7">
                    <c:v>9</c:v>
                  </c:pt>
                  <c:pt idx="8">
                    <c:v>9</c:v>
                  </c:pt>
                  <c:pt idx="9">
                    <c:v>10</c:v>
                  </c:pt>
                  <c:pt idx="10">
                    <c:v>11</c:v>
                  </c:pt>
                  <c:pt idx="13">
                    <c:v>11</c:v>
                  </c:pt>
                  <c:pt idx="14">
                    <c:v>11</c:v>
                  </c:pt>
                  <c:pt idx="15">
                    <c:v>13</c:v>
                  </c:pt>
                  <c:pt idx="16">
                    <c:v>14</c:v>
                  </c:pt>
                  <c:pt idx="17">
                    <c:v>14</c:v>
                  </c:pt>
                  <c:pt idx="20">
                    <c:v>10</c:v>
                  </c:pt>
                  <c:pt idx="21">
                    <c:v>4</c:v>
                  </c:pt>
                  <c:pt idx="22">
                    <c:v>9</c:v>
                  </c:pt>
                  <c:pt idx="23">
                    <c:v>9</c:v>
                  </c:pt>
                  <c:pt idx="24">
                    <c:v>9</c:v>
                  </c:pt>
                  <c:pt idx="27">
                    <c:v>9</c:v>
                  </c:pt>
                </c:lvl>
                <c:lvl>
                  <c:pt idx="0">
                    <c:v>40</c:v>
                  </c:pt>
                  <c:pt idx="1">
                    <c:v>45</c:v>
                  </c:pt>
                  <c:pt idx="2">
                    <c:v>46</c:v>
                  </c:pt>
                  <c:pt idx="3">
                    <c:v>42</c:v>
                  </c:pt>
                  <c:pt idx="6">
                    <c:v>42</c:v>
                  </c:pt>
                  <c:pt idx="7">
                    <c:v>42</c:v>
                  </c:pt>
                  <c:pt idx="8">
                    <c:v>40</c:v>
                  </c:pt>
                  <c:pt idx="9">
                    <c:v>42</c:v>
                  </c:pt>
                  <c:pt idx="10">
                    <c:v>41</c:v>
                  </c:pt>
                  <c:pt idx="13">
                    <c:v>36</c:v>
                  </c:pt>
                  <c:pt idx="14">
                    <c:v>39</c:v>
                  </c:pt>
                  <c:pt idx="15">
                    <c:v>37</c:v>
                  </c:pt>
                  <c:pt idx="16">
                    <c:v>35</c:v>
                  </c:pt>
                  <c:pt idx="17">
                    <c:v>34</c:v>
                  </c:pt>
                  <c:pt idx="20">
                    <c:v>38</c:v>
                  </c:pt>
                  <c:pt idx="21">
                    <c:v>44</c:v>
                  </c:pt>
                  <c:pt idx="22">
                    <c:v>39</c:v>
                  </c:pt>
                  <c:pt idx="23">
                    <c:v>39</c:v>
                  </c:pt>
                  <c:pt idx="24">
                    <c:v>40</c:v>
                  </c:pt>
                  <c:pt idx="27">
                    <c:v>39</c:v>
                  </c:pt>
                </c:lvl>
                <c:lvl>
                  <c:pt idx="0">
                    <c:v>30</c:v>
                  </c:pt>
                  <c:pt idx="1">
                    <c:v>31</c:v>
                  </c:pt>
                  <c:pt idx="2">
                    <c:v>27</c:v>
                  </c:pt>
                  <c:pt idx="3">
                    <c:v>21</c:v>
                  </c:pt>
                  <c:pt idx="6">
                    <c:v>23</c:v>
                  </c:pt>
                  <c:pt idx="7">
                    <c:v>25</c:v>
                  </c:pt>
                  <c:pt idx="8">
                    <c:v>21</c:v>
                  </c:pt>
                  <c:pt idx="9">
                    <c:v>20</c:v>
                  </c:pt>
                  <c:pt idx="10">
                    <c:v>19</c:v>
                  </c:pt>
                  <c:pt idx="13">
                    <c:v>20</c:v>
                  </c:pt>
                  <c:pt idx="14">
                    <c:v>17</c:v>
                  </c:pt>
                  <c:pt idx="15">
                    <c:v>16</c:v>
                  </c:pt>
                  <c:pt idx="16">
                    <c:v>17</c:v>
                  </c:pt>
                  <c:pt idx="17">
                    <c:v>16</c:v>
                  </c:pt>
                  <c:pt idx="20">
                    <c:v>19</c:v>
                  </c:pt>
                  <c:pt idx="21">
                    <c:v>24</c:v>
                  </c:pt>
                  <c:pt idx="22">
                    <c:v>19</c:v>
                  </c:pt>
                  <c:pt idx="23">
                    <c:v>16</c:v>
                  </c:pt>
                  <c:pt idx="24">
                    <c:v>14</c:v>
                  </c:pt>
                  <c:pt idx="27">
                    <c:v>18</c:v>
                  </c:pt>
                </c:lvl>
                <c:lvl>
                  <c:pt idx="0">
                    <c:v>6</c:v>
                  </c:pt>
                  <c:pt idx="1">
                    <c:v>5</c:v>
                  </c:pt>
                  <c:pt idx="2">
                    <c:v>2</c:v>
                  </c:pt>
                  <c:pt idx="3">
                    <c:v>1</c:v>
                  </c:pt>
                  <c:pt idx="6">
                    <c:v>2</c:v>
                  </c:pt>
                  <c:pt idx="7">
                    <c:v>6</c:v>
                  </c:pt>
                  <c:pt idx="8">
                    <c:v>4</c:v>
                  </c:pt>
                  <c:pt idx="9">
                    <c:v>2</c:v>
                  </c:pt>
                  <c:pt idx="10">
                    <c:v>3</c:v>
                  </c:pt>
                  <c:pt idx="13">
                    <c:v>5</c:v>
                  </c:pt>
                  <c:pt idx="14">
                    <c:v>5</c:v>
                  </c:pt>
                  <c:pt idx="15">
                    <c:v>3</c:v>
                  </c:pt>
                  <c:pt idx="16">
                    <c:v>4</c:v>
                  </c:pt>
                  <c:pt idx="17">
                    <c:v>3</c:v>
                  </c:pt>
                  <c:pt idx="20">
                    <c:v>3</c:v>
                  </c:pt>
                  <c:pt idx="21">
                    <c:v>4</c:v>
                  </c:pt>
                  <c:pt idx="22">
                    <c:v>3</c:v>
                  </c:pt>
                  <c:pt idx="23">
                    <c:v>1</c:v>
                  </c:pt>
                  <c:pt idx="24">
                    <c:v>1</c:v>
                  </c:pt>
                  <c:pt idx="27">
                    <c:v>3</c:v>
                  </c:pt>
                </c:lvl>
                <c:lvl>
                  <c:pt idx="0">
                    <c:v>24</c:v>
                  </c:pt>
                  <c:pt idx="1">
                    <c:v>26</c:v>
                  </c:pt>
                  <c:pt idx="2">
                    <c:v>25</c:v>
                  </c:pt>
                  <c:pt idx="3">
                    <c:v>20</c:v>
                  </c:pt>
                  <c:pt idx="6">
                    <c:v>21</c:v>
                  </c:pt>
                  <c:pt idx="7">
                    <c:v>19</c:v>
                  </c:pt>
                  <c:pt idx="8">
                    <c:v>17</c:v>
                  </c:pt>
                  <c:pt idx="9">
                    <c:v>18</c:v>
                  </c:pt>
                  <c:pt idx="10">
                    <c:v>16</c:v>
                  </c:pt>
                  <c:pt idx="13">
                    <c:v>15</c:v>
                  </c:pt>
                  <c:pt idx="14">
                    <c:v>12</c:v>
                  </c:pt>
                  <c:pt idx="15">
                    <c:v>13</c:v>
                  </c:pt>
                  <c:pt idx="16">
                    <c:v>13</c:v>
                  </c:pt>
                  <c:pt idx="17">
                    <c:v>13</c:v>
                  </c:pt>
                  <c:pt idx="20">
                    <c:v>16</c:v>
                  </c:pt>
                  <c:pt idx="21">
                    <c:v>20</c:v>
                  </c:pt>
                  <c:pt idx="22">
                    <c:v>16</c:v>
                  </c:pt>
                  <c:pt idx="23">
                    <c:v>15</c:v>
                  </c:pt>
                  <c:pt idx="24">
                    <c:v>13</c:v>
                  </c:pt>
                  <c:pt idx="27">
                    <c:v>15</c:v>
                  </c:pt>
                </c:lvl>
                <c:lvl>
                  <c:pt idx="0">
                    <c:v>95</c:v>
                  </c:pt>
                  <c:pt idx="1">
                    <c:v>86</c:v>
                  </c:pt>
                  <c:pt idx="2">
                    <c:v>86</c:v>
                  </c:pt>
                  <c:pt idx="3">
                    <c:v>91</c:v>
                  </c:pt>
                  <c:pt idx="6">
                    <c:v>90</c:v>
                  </c:pt>
                  <c:pt idx="7">
                    <c:v>100</c:v>
                  </c:pt>
                  <c:pt idx="8">
                    <c:v>86</c:v>
                  </c:pt>
                  <c:pt idx="9">
                    <c:v>87</c:v>
                  </c:pt>
                  <c:pt idx="10">
                    <c:v>87</c:v>
                  </c:pt>
                  <c:pt idx="13">
                    <c:v>95</c:v>
                  </c:pt>
                  <c:pt idx="14">
                    <c:v>92</c:v>
                  </c:pt>
                  <c:pt idx="15">
                    <c:v>72</c:v>
                  </c:pt>
                  <c:pt idx="16">
                    <c:v>72</c:v>
                  </c:pt>
                  <c:pt idx="17">
                    <c:v>56</c:v>
                  </c:pt>
                  <c:pt idx="20">
                    <c:v>40</c:v>
                  </c:pt>
                  <c:pt idx="21">
                    <c:v>50</c:v>
                  </c:pt>
                  <c:pt idx="22">
                    <c:v>46</c:v>
                  </c:pt>
                  <c:pt idx="23">
                    <c:v>45</c:v>
                  </c:pt>
                  <c:pt idx="24">
                    <c:v>46</c:v>
                  </c:pt>
                  <c:pt idx="27">
                    <c:v>51</c:v>
                  </c:pt>
                </c:lvl>
                <c:lvl>
                  <c:pt idx="0">
                    <c:v>529.0</c:v>
                  </c:pt>
                  <c:pt idx="1">
                    <c:v>498.1</c:v>
                  </c:pt>
                  <c:pt idx="2">
                    <c:v>481.5</c:v>
                  </c:pt>
                  <c:pt idx="3">
                    <c:v>485.9</c:v>
                  </c:pt>
                  <c:pt idx="4">
                    <c:v>472.4</c:v>
                  </c:pt>
                  <c:pt idx="5">
                    <c:v>464.9</c:v>
                  </c:pt>
                  <c:pt idx="6">
                    <c:v>445.0</c:v>
                  </c:pt>
                  <c:pt idx="7">
                    <c:v>418.7</c:v>
                  </c:pt>
                  <c:pt idx="8">
                    <c:v>397.9</c:v>
                  </c:pt>
                  <c:pt idx="9">
                    <c:v>392.2</c:v>
                  </c:pt>
                  <c:pt idx="10">
                    <c:v>382.9</c:v>
                  </c:pt>
                  <c:pt idx="11">
                    <c:v>376.5</c:v>
                  </c:pt>
                  <c:pt idx="12">
                    <c:v>365.3</c:v>
                  </c:pt>
                  <c:pt idx="13">
                    <c:v>354.6</c:v>
                  </c:pt>
                  <c:pt idx="14">
                    <c:v>340.3</c:v>
                  </c:pt>
                  <c:pt idx="15">
                    <c:v>333.8</c:v>
                  </c:pt>
                  <c:pt idx="16">
                    <c:v>317.5</c:v>
                  </c:pt>
                  <c:pt idx="17">
                    <c:v>316.3</c:v>
                  </c:pt>
                  <c:pt idx="18">
                    <c:v>309.0</c:v>
                  </c:pt>
                  <c:pt idx="19">
                    <c:v>305.9</c:v>
                  </c:pt>
                  <c:pt idx="20">
                    <c:v>294.4</c:v>
                  </c:pt>
                  <c:pt idx="21">
                    <c:v>282.2</c:v>
                  </c:pt>
                  <c:pt idx="22">
                    <c:v>269.6</c:v>
                  </c:pt>
                  <c:pt idx="23">
                    <c:v>256.8</c:v>
                  </c:pt>
                  <c:pt idx="24">
                    <c:v>249.9</c:v>
                  </c:pt>
                  <c:pt idx="25">
                    <c:v>238.2</c:v>
                  </c:pt>
                  <c:pt idx="26">
                    <c:v>236.6</c:v>
                  </c:pt>
                  <c:pt idx="27">
                    <c:v>227.2</c:v>
                  </c:pt>
                </c:lvl>
                <c:lvl>
                  <c:pt idx="0">
                    <c:v>238.4</c:v>
                  </c:pt>
                  <c:pt idx="1">
                    <c:v>215.6</c:v>
                  </c:pt>
                  <c:pt idx="2">
                    <c:v>218.2</c:v>
                  </c:pt>
                  <c:pt idx="3">
                    <c:v>206.0</c:v>
                  </c:pt>
                  <c:pt idx="4">
                    <c:v>199.4</c:v>
                  </c:pt>
                  <c:pt idx="5">
                    <c:v>192.6</c:v>
                  </c:pt>
                  <c:pt idx="6">
                    <c:v>188.2</c:v>
                  </c:pt>
                  <c:pt idx="7">
                    <c:v>180.3</c:v>
                  </c:pt>
                  <c:pt idx="8">
                    <c:v>182.4</c:v>
                  </c:pt>
                  <c:pt idx="9">
                    <c:v>174.0</c:v>
                  </c:pt>
                  <c:pt idx="10">
                    <c:v>176.9</c:v>
                  </c:pt>
                  <c:pt idx="11">
                    <c:v>177.1</c:v>
                  </c:pt>
                  <c:pt idx="12">
                    <c:v>172.6</c:v>
                  </c:pt>
                  <c:pt idx="13">
                    <c:v>166.3</c:v>
                  </c:pt>
                  <c:pt idx="14">
                    <c:v>160.0</c:v>
                  </c:pt>
                  <c:pt idx="15">
                    <c:v>151.5</c:v>
                  </c:pt>
                  <c:pt idx="16">
                    <c:v>143.5</c:v>
                  </c:pt>
                  <c:pt idx="17">
                    <c:v>139.4</c:v>
                  </c:pt>
                  <c:pt idx="18">
                    <c:v>131.9</c:v>
                  </c:pt>
                  <c:pt idx="19">
                    <c:v>133.2</c:v>
                  </c:pt>
                  <c:pt idx="20">
                    <c:v>128.1</c:v>
                  </c:pt>
                  <c:pt idx="21">
                    <c:v>122.2</c:v>
                  </c:pt>
                  <c:pt idx="22">
                    <c:v>118.1</c:v>
                  </c:pt>
                  <c:pt idx="23">
                    <c:v>113.2</c:v>
                  </c:pt>
                  <c:pt idx="24">
                    <c:v>110.4</c:v>
                  </c:pt>
                  <c:pt idx="25">
                    <c:v>106.3</c:v>
                  </c:pt>
                  <c:pt idx="26">
                    <c:v>103.4</c:v>
                  </c:pt>
                  <c:pt idx="27">
                    <c:v>99.1</c:v>
                  </c:pt>
                </c:lvl>
                <c:lvl>
                  <c:pt idx="0">
                    <c:v>34.1</c:v>
                  </c:pt>
                  <c:pt idx="1">
                    <c:v>30.8</c:v>
                  </c:pt>
                  <c:pt idx="2">
                    <c:v>31.2</c:v>
                  </c:pt>
                  <c:pt idx="3">
                    <c:v>29.4</c:v>
                  </c:pt>
                  <c:pt idx="4">
                    <c:v>28.5</c:v>
                  </c:pt>
                  <c:pt idx="5">
                    <c:v>27.5</c:v>
                  </c:pt>
                  <c:pt idx="6">
                    <c:v>26.9</c:v>
                  </c:pt>
                  <c:pt idx="7">
                    <c:v>25.8</c:v>
                  </c:pt>
                  <c:pt idx="8">
                    <c:v>26.1</c:v>
                  </c:pt>
                  <c:pt idx="9">
                    <c:v>24.9</c:v>
                  </c:pt>
                  <c:pt idx="10">
                    <c:v>25.3</c:v>
                  </c:pt>
                  <c:pt idx="11">
                    <c:v>25.3</c:v>
                  </c:pt>
                  <c:pt idx="12">
                    <c:v>24.7</c:v>
                  </c:pt>
                  <c:pt idx="13">
                    <c:v>23.8</c:v>
                  </c:pt>
                  <c:pt idx="14">
                    <c:v>22.9</c:v>
                  </c:pt>
                  <c:pt idx="15">
                    <c:v>21.6</c:v>
                  </c:pt>
                  <c:pt idx="16">
                    <c:v>20.5</c:v>
                  </c:pt>
                  <c:pt idx="17">
                    <c:v>19.9</c:v>
                  </c:pt>
                  <c:pt idx="18">
                    <c:v>18.8</c:v>
                  </c:pt>
                  <c:pt idx="19">
                    <c:v>19.0</c:v>
                  </c:pt>
                  <c:pt idx="20">
                    <c:v>18.3</c:v>
                  </c:pt>
                  <c:pt idx="21">
                    <c:v>17.5</c:v>
                  </c:pt>
                  <c:pt idx="22">
                    <c:v>16.9</c:v>
                  </c:pt>
                  <c:pt idx="23">
                    <c:v>16.2</c:v>
                  </c:pt>
                  <c:pt idx="24">
                    <c:v>15.8</c:v>
                  </c:pt>
                  <c:pt idx="25">
                    <c:v>15.2</c:v>
                  </c:pt>
                  <c:pt idx="26">
                    <c:v>14.8</c:v>
                  </c:pt>
                  <c:pt idx="27">
                    <c:v>14.2</c:v>
                  </c:pt>
                </c:lvl>
                <c:lvl>
                  <c:pt idx="0">
                    <c:v>40.6</c:v>
                  </c:pt>
                  <c:pt idx="1">
                    <c:v>26.9</c:v>
                  </c:pt>
                  <c:pt idx="2">
                    <c:v>38.4</c:v>
                  </c:pt>
                  <c:pt idx="3">
                    <c:v>23.1</c:v>
                  </c:pt>
                  <c:pt idx="4">
                    <c:v>23.4</c:v>
                  </c:pt>
                  <c:pt idx="5">
                    <c:v>10.4</c:v>
                  </c:pt>
                  <c:pt idx="6">
                    <c:v>25.4</c:v>
                  </c:pt>
                  <c:pt idx="7">
                    <c:v>32.6</c:v>
                  </c:pt>
                  <c:pt idx="8">
                    <c:v>29.0</c:v>
                  </c:pt>
                  <c:pt idx="9">
                    <c:v>30.0</c:v>
                  </c:pt>
                  <c:pt idx="10">
                    <c:v>26.0</c:v>
                  </c:pt>
                  <c:pt idx="11">
                    <c:v>23.5</c:v>
                  </c:pt>
                  <c:pt idx="12">
                    <c:v>6.0</c:v>
                  </c:pt>
                  <c:pt idx="13">
                    <c:v>19.1</c:v>
                  </c:pt>
                  <c:pt idx="14">
                    <c:v>26.3</c:v>
                  </c:pt>
                  <c:pt idx="15">
                    <c:v>20.4</c:v>
                  </c:pt>
                  <c:pt idx="16">
                    <c:v>22.1</c:v>
                  </c:pt>
                  <c:pt idx="17">
                    <c:v>21.9</c:v>
                  </c:pt>
                  <c:pt idx="18">
                    <c:v>16.0</c:v>
                  </c:pt>
                  <c:pt idx="19">
                    <c:v>7.4</c:v>
                  </c:pt>
                  <c:pt idx="20">
                    <c:v>14.0</c:v>
                  </c:pt>
                  <c:pt idx="21">
                    <c:v>20.4</c:v>
                  </c:pt>
                  <c:pt idx="22">
                    <c:v>16.3</c:v>
                  </c:pt>
                  <c:pt idx="23">
                    <c:v>17.2</c:v>
                  </c:pt>
                  <c:pt idx="24">
                    <c:v>19.1</c:v>
                  </c:pt>
                  <c:pt idx="25">
                    <c:v>11.9</c:v>
                  </c:pt>
                  <c:pt idx="26">
                    <c:v>4.4</c:v>
                  </c:pt>
                  <c:pt idx="27">
                    <c:v>9.7</c:v>
                  </c:pt>
                </c:lvl>
                <c:lvl>
                  <c:pt idx="0">
                    <c:v>200.1</c:v>
                  </c:pt>
                  <c:pt idx="1">
                    <c:v>193.7</c:v>
                  </c:pt>
                  <c:pt idx="2">
                    <c:v>187.1</c:v>
                  </c:pt>
                  <c:pt idx="3">
                    <c:v>182.9</c:v>
                  </c:pt>
                  <c:pt idx="4">
                    <c:v>175.1</c:v>
                  </c:pt>
                  <c:pt idx="5">
                    <c:v>177.1</c:v>
                  </c:pt>
                  <c:pt idx="6">
                    <c:v>169.0</c:v>
                  </c:pt>
                  <c:pt idx="7">
                    <c:v>171.9</c:v>
                  </c:pt>
                  <c:pt idx="8">
                    <c:v>172.0</c:v>
                  </c:pt>
                  <c:pt idx="9">
                    <c:v>167.7</c:v>
                  </c:pt>
                  <c:pt idx="10">
                    <c:v>161.6</c:v>
                  </c:pt>
                  <c:pt idx="11">
                    <c:v>155.4</c:v>
                  </c:pt>
                  <c:pt idx="12">
                    <c:v>147.1</c:v>
                  </c:pt>
                  <c:pt idx="13">
                    <c:v>139.4</c:v>
                  </c:pt>
                  <c:pt idx="14">
                    <c:v>135.4</c:v>
                  </c:pt>
                  <c:pt idx="15">
                    <c:v>128.1</c:v>
                  </c:pt>
                  <c:pt idx="16">
                    <c:v>129.4</c:v>
                  </c:pt>
                  <c:pt idx="17">
                    <c:v>124.4</c:v>
                  </c:pt>
                  <c:pt idx="18">
                    <c:v>118.7</c:v>
                  </c:pt>
                  <c:pt idx="19">
                    <c:v>114.7</c:v>
                  </c:pt>
                  <c:pt idx="20">
                    <c:v>110.0</c:v>
                  </c:pt>
                  <c:pt idx="21">
                    <c:v>107.3</c:v>
                  </c:pt>
                  <c:pt idx="22">
                    <c:v>103.3</c:v>
                  </c:pt>
                  <c:pt idx="23">
                    <c:v>100.4</c:v>
                  </c:pt>
                  <c:pt idx="24">
                    <c:v>96.3</c:v>
                  </c:pt>
                </c:lvl>
                <c:lvl>
                  <c:pt idx="0">
                    <c:v>7</c:v>
                  </c:pt>
                  <c:pt idx="1">
                    <c:v>9</c:v>
                  </c:pt>
                  <c:pt idx="2">
                    <c:v>13</c:v>
                  </c:pt>
                  <c:pt idx="3">
                    <c:v>16</c:v>
                  </c:pt>
                  <c:pt idx="4">
                    <c:v>17</c:v>
                  </c:pt>
                  <c:pt idx="5">
                    <c:v>17</c:v>
                  </c:pt>
                  <c:pt idx="6">
                    <c:v>18</c:v>
                  </c:pt>
                  <c:pt idx="7">
                    <c:v>21</c:v>
                  </c:pt>
                  <c:pt idx="8">
                    <c:v>23</c:v>
                  </c:pt>
                  <c:pt idx="9">
                    <c:v>28</c:v>
                  </c:pt>
                  <c:pt idx="10">
                    <c:v>35</c:v>
                  </c:pt>
                  <c:pt idx="11">
                    <c:v>42</c:v>
                  </c:pt>
                  <c:pt idx="12">
                    <c:v>46</c:v>
                  </c:pt>
                  <c:pt idx="13">
                    <c:v>50</c:v>
                  </c:pt>
                  <c:pt idx="14">
                    <c:v>64</c:v>
                  </c:pt>
                  <c:pt idx="15">
                    <c:v>75</c:v>
                  </c:pt>
                  <c:pt idx="16">
                    <c:v>84</c:v>
                  </c:pt>
                  <c:pt idx="17">
                    <c:v>122</c:v>
                  </c:pt>
                  <c:pt idx="18">
                    <c:v>135</c:v>
                  </c:pt>
                  <c:pt idx="19">
                    <c:v>146</c:v>
                  </c:pt>
                  <c:pt idx="20">
                    <c:v>153</c:v>
                  </c:pt>
                  <c:pt idx="21">
                    <c:v>175</c:v>
                  </c:pt>
                  <c:pt idx="22">
                    <c:v>191</c:v>
                  </c:pt>
                  <c:pt idx="23">
                    <c:v>213</c:v>
                  </c:pt>
                  <c:pt idx="24">
                    <c:v>229</c:v>
                  </c:pt>
                  <c:pt idx="25">
                    <c:v>236</c:v>
                  </c:pt>
                  <c:pt idx="26">
                    <c:v>239</c:v>
                  </c:pt>
                  <c:pt idx="27">
                    <c:v>241</c:v>
                  </c:pt>
                </c:lvl>
                <c:lvl>
                  <c:pt idx="0">
                    <c:v>0</c:v>
                  </c:pt>
                  <c:pt idx="1">
                    <c:v>2</c:v>
                  </c:pt>
                  <c:pt idx="2">
                    <c:v>4</c:v>
                  </c:pt>
                  <c:pt idx="3">
                    <c:v>3</c:v>
                  </c:pt>
                  <c:pt idx="4">
                    <c:v>1</c:v>
                  </c:pt>
                  <c:pt idx="5">
                    <c:v>0</c:v>
                  </c:pt>
                  <c:pt idx="6">
                    <c:v>1</c:v>
                  </c:pt>
                  <c:pt idx="7">
                    <c:v>3</c:v>
                  </c:pt>
                  <c:pt idx="8">
                    <c:v>2</c:v>
                  </c:pt>
                  <c:pt idx="9">
                    <c:v>5</c:v>
                  </c:pt>
                  <c:pt idx="10">
                    <c:v>7</c:v>
                  </c:pt>
                  <c:pt idx="11">
                    <c:v>7</c:v>
                  </c:pt>
                  <c:pt idx="12">
                    <c:v>4</c:v>
                  </c:pt>
                  <c:pt idx="13">
                    <c:v>4</c:v>
                  </c:pt>
                  <c:pt idx="14">
                    <c:v>14</c:v>
                  </c:pt>
                  <c:pt idx="15">
                    <c:v>11</c:v>
                  </c:pt>
                  <c:pt idx="16">
                    <c:v>9</c:v>
                  </c:pt>
                  <c:pt idx="17">
                    <c:v>38</c:v>
                  </c:pt>
                  <c:pt idx="18">
                    <c:v>13</c:v>
                  </c:pt>
                  <c:pt idx="19">
                    <c:v>11</c:v>
                  </c:pt>
                  <c:pt idx="20">
                    <c:v>7</c:v>
                  </c:pt>
                  <c:pt idx="21">
                    <c:v>22</c:v>
                  </c:pt>
                  <c:pt idx="22">
                    <c:v>16</c:v>
                  </c:pt>
                  <c:pt idx="23">
                    <c:v>22</c:v>
                  </c:pt>
                  <c:pt idx="24">
                    <c:v>16</c:v>
                  </c:pt>
                  <c:pt idx="25">
                    <c:v>7</c:v>
                  </c:pt>
                  <c:pt idx="26">
                    <c:v>3</c:v>
                  </c:pt>
                  <c:pt idx="27">
                    <c:v>2</c:v>
                  </c:pt>
                </c:lvl>
                <c:lvl>
                  <c:pt idx="0">
                    <c:v>31'648</c:v>
                  </c:pt>
                  <c:pt idx="1">
                    <c:v>31'831</c:v>
                  </c:pt>
                  <c:pt idx="2">
                    <c:v>32'092</c:v>
                  </c:pt>
                  <c:pt idx="3">
                    <c:v>32'249</c:v>
                  </c:pt>
                  <c:pt idx="4">
                    <c:v>32'408</c:v>
                  </c:pt>
                  <c:pt idx="5">
                    <c:v>32'479</c:v>
                  </c:pt>
                  <c:pt idx="6">
                    <c:v>32'652</c:v>
                  </c:pt>
                  <c:pt idx="7">
                    <c:v>32'874</c:v>
                  </c:pt>
                  <c:pt idx="8">
                    <c:v>33'071</c:v>
                  </c:pt>
                  <c:pt idx="9">
                    <c:v>33'275</c:v>
                  </c:pt>
                  <c:pt idx="10">
                    <c:v>33'452</c:v>
                  </c:pt>
                  <c:pt idx="11">
                    <c:v>33'612</c:v>
                  </c:pt>
                  <c:pt idx="12">
                    <c:v>33'653</c:v>
                  </c:pt>
                  <c:pt idx="13">
                    <c:v>33'783</c:v>
                  </c:pt>
                  <c:pt idx="14">
                    <c:v>33'962</c:v>
                  </c:pt>
                  <c:pt idx="15">
                    <c:v>34'101</c:v>
                  </c:pt>
                  <c:pt idx="16">
                    <c:v>34'251</c:v>
                  </c:pt>
                  <c:pt idx="17">
                    <c:v>34'400</c:v>
                  </c:pt>
                  <c:pt idx="18">
                    <c:v>34'509</c:v>
                  </c:pt>
                  <c:pt idx="19">
                    <c:v>34'559</c:v>
                  </c:pt>
                  <c:pt idx="20">
                    <c:v>34'654</c:v>
                  </c:pt>
                  <c:pt idx="21">
                    <c:v>34'793</c:v>
                  </c:pt>
                  <c:pt idx="22">
                    <c:v>34'904</c:v>
                  </c:pt>
                  <c:pt idx="23">
                    <c:v>35'021</c:v>
                  </c:pt>
                  <c:pt idx="24">
                    <c:v>35'151</c:v>
                  </c:pt>
                  <c:pt idx="25">
                    <c:v>35'232</c:v>
                  </c:pt>
                  <c:pt idx="26">
                    <c:v>35'262</c:v>
                  </c:pt>
                  <c:pt idx="27">
                    <c:v>35'328</c:v>
                  </c:pt>
                </c:lvl>
                <c:lvl>
                  <c:pt idx="0">
                    <c:v>276</c:v>
                  </c:pt>
                  <c:pt idx="1">
                    <c:v>183</c:v>
                  </c:pt>
                  <c:pt idx="2">
                    <c:v>261</c:v>
                  </c:pt>
                  <c:pt idx="3">
                    <c:v>157</c:v>
                  </c:pt>
                  <c:pt idx="4">
                    <c:v>159</c:v>
                  </c:pt>
                  <c:pt idx="5">
                    <c:v>71</c:v>
                  </c:pt>
                  <c:pt idx="6">
                    <c:v>173</c:v>
                  </c:pt>
                  <c:pt idx="7">
                    <c:v>222</c:v>
                  </c:pt>
                  <c:pt idx="8">
                    <c:v>197</c:v>
                  </c:pt>
                  <c:pt idx="9">
                    <c:v>204</c:v>
                  </c:pt>
                  <c:pt idx="10">
                    <c:v>177</c:v>
                  </c:pt>
                  <c:pt idx="11">
                    <c:v>160</c:v>
                  </c:pt>
                  <c:pt idx="12">
                    <c:v>41</c:v>
                  </c:pt>
                  <c:pt idx="13">
                    <c:v>130</c:v>
                  </c:pt>
                  <c:pt idx="14">
                    <c:v>179</c:v>
                  </c:pt>
                  <c:pt idx="15">
                    <c:v>139</c:v>
                  </c:pt>
                  <c:pt idx="16">
                    <c:v>150</c:v>
                  </c:pt>
                  <c:pt idx="17">
                    <c:v>149</c:v>
                  </c:pt>
                  <c:pt idx="18">
                    <c:v>109</c:v>
                  </c:pt>
                  <c:pt idx="19">
                    <c:v>50</c:v>
                  </c:pt>
                  <c:pt idx="20">
                    <c:v>95</c:v>
                  </c:pt>
                  <c:pt idx="21">
                    <c:v>139</c:v>
                  </c:pt>
                  <c:pt idx="22">
                    <c:v>111</c:v>
                  </c:pt>
                  <c:pt idx="23">
                    <c:v>117</c:v>
                  </c:pt>
                  <c:pt idx="24">
                    <c:v>130</c:v>
                  </c:pt>
                  <c:pt idx="25">
                    <c:v>81</c:v>
                  </c:pt>
                  <c:pt idx="26">
                    <c:v>30</c:v>
                  </c:pt>
                  <c:pt idx="27">
                    <c:v>66</c:v>
                  </c:pt>
                </c:lvl>
                <c:lvl>
                  <c:pt idx="0">
                    <c:v>Dienstag, 12. Januar 2021</c:v>
                  </c:pt>
                  <c:pt idx="1">
                    <c:v>Mittwoch, 13. Januar 2021</c:v>
                  </c:pt>
                  <c:pt idx="2">
                    <c:v>Donnerstag, 14. Januar 2021</c:v>
                  </c:pt>
                  <c:pt idx="3">
                    <c:v>Freitag, 15. Januar 2021</c:v>
                  </c:pt>
                  <c:pt idx="4">
                    <c:v>Samstag, 16. Januar 2021</c:v>
                  </c:pt>
                  <c:pt idx="5">
                    <c:v>Sonntag, 17. Januar 2021</c:v>
                  </c:pt>
                  <c:pt idx="6">
                    <c:v>Montag, 18. Januar 2021</c:v>
                  </c:pt>
                  <c:pt idx="7">
                    <c:v>Dienstag, 19. Januar 2021</c:v>
                  </c:pt>
                  <c:pt idx="8">
                    <c:v>Mittwoch, 20. Januar 2021</c:v>
                  </c:pt>
                  <c:pt idx="9">
                    <c:v>Donnerstag, 21. Januar 2021</c:v>
                  </c:pt>
                  <c:pt idx="10">
                    <c:v>Freitag, 22. Januar 2021</c:v>
                  </c:pt>
                  <c:pt idx="11">
                    <c:v>Samstag, 23. Januar 2021</c:v>
                  </c:pt>
                  <c:pt idx="12">
                    <c:v>Sonntag, 24. Januar 2021</c:v>
                  </c:pt>
                  <c:pt idx="13">
                    <c:v>Montag, 25. Januar 2021</c:v>
                  </c:pt>
                  <c:pt idx="14">
                    <c:v>Dienstag, 26. Januar 2021</c:v>
                  </c:pt>
                  <c:pt idx="15">
                    <c:v>Mittwoch, 27. Januar 2021</c:v>
                  </c:pt>
                  <c:pt idx="16">
                    <c:v>Donnerstag, 28. Januar 2021</c:v>
                  </c:pt>
                  <c:pt idx="17">
                    <c:v>Freitag, 29. Januar 2021</c:v>
                  </c:pt>
                  <c:pt idx="18">
                    <c:v>Samstag, 30. Januar 2021</c:v>
                  </c:pt>
                  <c:pt idx="19">
                    <c:v>Sonntag, 31. Januar 2021</c:v>
                  </c:pt>
                  <c:pt idx="20">
                    <c:v>Montag, 1. Februar 2021</c:v>
                  </c:pt>
                  <c:pt idx="21">
                    <c:v>Dienstag, 2. Februar 2021</c:v>
                  </c:pt>
                  <c:pt idx="22">
                    <c:v>Mittwoch, 3. Februar 2021</c:v>
                  </c:pt>
                  <c:pt idx="23">
                    <c:v>Donnerstag, 4. Februar 2021</c:v>
                  </c:pt>
                  <c:pt idx="24">
                    <c:v>Freitag, 5. Februar 2021</c:v>
                  </c:pt>
                  <c:pt idx="25">
                    <c:v>Samstag, 6. Februar 2021</c:v>
                  </c:pt>
                  <c:pt idx="26">
                    <c:v>Sonntag, 7. Februar 2021</c:v>
                  </c:pt>
                  <c:pt idx="27">
                    <c:v>Montag, 8. Februar 2021</c:v>
                  </c:pt>
                </c:lvl>
              </c:multiLvlStrCache>
            </c:multiLvlStrRef>
          </c:cat>
          <c:val>
            <c:numRef>
              <c:f>'1. Covid-19-Daten'!$F$325:$F$352</c:f>
              <c:numCache>
                <c:formatCode>0.0</c:formatCode>
                <c:ptCount val="28"/>
                <c:pt idx="0">
                  <c:v>200.14285714285714</c:v>
                </c:pt>
                <c:pt idx="1">
                  <c:v>193.71428571428572</c:v>
                </c:pt>
                <c:pt idx="2">
                  <c:v>187.14285714285714</c:v>
                </c:pt>
                <c:pt idx="3">
                  <c:v>182.85714285714286</c:v>
                </c:pt>
                <c:pt idx="4">
                  <c:v>175.14285714285714</c:v>
                </c:pt>
                <c:pt idx="5">
                  <c:v>177.14285714285714</c:v>
                </c:pt>
                <c:pt idx="6">
                  <c:v>169</c:v>
                </c:pt>
                <c:pt idx="7">
                  <c:v>171.85714285714286</c:v>
                </c:pt>
                <c:pt idx="8">
                  <c:v>172</c:v>
                </c:pt>
                <c:pt idx="9">
                  <c:v>167.71428571428572</c:v>
                </c:pt>
                <c:pt idx="10">
                  <c:v>161.57142857142858</c:v>
                </c:pt>
                <c:pt idx="11">
                  <c:v>155.42857142857142</c:v>
                </c:pt>
                <c:pt idx="12">
                  <c:v>147.14285714285714</c:v>
                </c:pt>
                <c:pt idx="13">
                  <c:v>139.42857142857142</c:v>
                </c:pt>
                <c:pt idx="14">
                  <c:v>135.42857142857142</c:v>
                </c:pt>
                <c:pt idx="15">
                  <c:v>128.14285714285714</c:v>
                </c:pt>
                <c:pt idx="16">
                  <c:v>129.42857142857142</c:v>
                </c:pt>
                <c:pt idx="17">
                  <c:v>124.42857142857143</c:v>
                </c:pt>
                <c:pt idx="18">
                  <c:v>118.71428571428571</c:v>
                </c:pt>
                <c:pt idx="19">
                  <c:v>114.71428571428571</c:v>
                </c:pt>
                <c:pt idx="20">
                  <c:v>110</c:v>
                </c:pt>
                <c:pt idx="21">
                  <c:v>107.28571428571429</c:v>
                </c:pt>
                <c:pt idx="22">
                  <c:v>103.28571428571429</c:v>
                </c:pt>
                <c:pt idx="23">
                  <c:v>100.42857142857143</c:v>
                </c:pt>
                <c:pt idx="24">
                  <c:v>96.285714285714292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Covid-19-Daten'!$J$325:$J$352</c:f>
              <c:numCache>
                <c:formatCode>0.0</c:formatCode>
                <c:ptCount val="28"/>
                <c:pt idx="0">
                  <c:v>528.97058823529414</c:v>
                </c:pt>
                <c:pt idx="1">
                  <c:v>498.08823529411768</c:v>
                </c:pt>
                <c:pt idx="2">
                  <c:v>481.47058823529414</c:v>
                </c:pt>
                <c:pt idx="3">
                  <c:v>485.88235294117646</c:v>
                </c:pt>
                <c:pt idx="4">
                  <c:v>472.35294117647055</c:v>
                </c:pt>
                <c:pt idx="5">
                  <c:v>464.85294117647055</c:v>
                </c:pt>
                <c:pt idx="6">
                  <c:v>445</c:v>
                </c:pt>
                <c:pt idx="7">
                  <c:v>418.67647058823525</c:v>
                </c:pt>
                <c:pt idx="8">
                  <c:v>397.94117647058823</c:v>
                </c:pt>
                <c:pt idx="9">
                  <c:v>392.20588235294116</c:v>
                </c:pt>
                <c:pt idx="10">
                  <c:v>382.94117647058829</c:v>
                </c:pt>
                <c:pt idx="11">
                  <c:v>376.47058823529414</c:v>
                </c:pt>
                <c:pt idx="12">
                  <c:v>365.29411764705878</c:v>
                </c:pt>
                <c:pt idx="13">
                  <c:v>354.55882352941171</c:v>
                </c:pt>
                <c:pt idx="14">
                  <c:v>340.29411764705884</c:v>
                </c:pt>
                <c:pt idx="15">
                  <c:v>333.82352941176464</c:v>
                </c:pt>
                <c:pt idx="16">
                  <c:v>317.5</c:v>
                </c:pt>
                <c:pt idx="17">
                  <c:v>316.32352941176475</c:v>
                </c:pt>
                <c:pt idx="18">
                  <c:v>308.97058823529414</c:v>
                </c:pt>
                <c:pt idx="19">
                  <c:v>305.88235294117646</c:v>
                </c:pt>
                <c:pt idx="20">
                  <c:v>294.41176470588243</c:v>
                </c:pt>
                <c:pt idx="21">
                  <c:v>282.20588235294116</c:v>
                </c:pt>
                <c:pt idx="22">
                  <c:v>269.55882352941177</c:v>
                </c:pt>
                <c:pt idx="23">
                  <c:v>256.76470588235293</c:v>
                </c:pt>
                <c:pt idx="24">
                  <c:v>249.85294117647058</c:v>
                </c:pt>
                <c:pt idx="25">
                  <c:v>238.23529411764704</c:v>
                </c:pt>
                <c:pt idx="26">
                  <c:v>236.61764705882351</c:v>
                </c:pt>
                <c:pt idx="27">
                  <c:v>227.20588235294122</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Covid-19-Daten'!$H$325:$H$352</c:f>
              <c:numCache>
                <c:formatCode>0.0</c:formatCode>
                <c:ptCount val="28"/>
                <c:pt idx="0">
                  <c:v>34.054621848739501</c:v>
                </c:pt>
                <c:pt idx="1">
                  <c:v>30.798319327731093</c:v>
                </c:pt>
                <c:pt idx="2">
                  <c:v>31.176470588235293</c:v>
                </c:pt>
                <c:pt idx="3">
                  <c:v>29.432773109243698</c:v>
                </c:pt>
                <c:pt idx="4">
                  <c:v>28.487394957983192</c:v>
                </c:pt>
                <c:pt idx="5">
                  <c:v>27.521008403361343</c:v>
                </c:pt>
                <c:pt idx="6">
                  <c:v>26.890756302521005</c:v>
                </c:pt>
                <c:pt idx="7">
                  <c:v>25.756302521008404</c:v>
                </c:pt>
                <c:pt idx="8">
                  <c:v>26.050420168067227</c:v>
                </c:pt>
                <c:pt idx="9">
                  <c:v>24.852941176470587</c:v>
                </c:pt>
                <c:pt idx="10">
                  <c:v>25.27310924369748</c:v>
                </c:pt>
                <c:pt idx="11">
                  <c:v>25.294117647058822</c:v>
                </c:pt>
                <c:pt idx="12">
                  <c:v>24.663865546218489</c:v>
                </c:pt>
                <c:pt idx="13">
                  <c:v>23.760504201680675</c:v>
                </c:pt>
                <c:pt idx="14">
                  <c:v>22.857142857142858</c:v>
                </c:pt>
                <c:pt idx="15">
                  <c:v>21.638655462184875</c:v>
                </c:pt>
                <c:pt idx="16">
                  <c:v>20.504201680672271</c:v>
                </c:pt>
                <c:pt idx="17">
                  <c:v>19.915966386554622</c:v>
                </c:pt>
                <c:pt idx="18">
                  <c:v>18.844537815126049</c:v>
                </c:pt>
                <c:pt idx="19">
                  <c:v>19.033613445378148</c:v>
                </c:pt>
                <c:pt idx="20">
                  <c:v>18.298319327731097</c:v>
                </c:pt>
                <c:pt idx="21">
                  <c:v>17.457983193277311</c:v>
                </c:pt>
                <c:pt idx="22">
                  <c:v>16.869747899159666</c:v>
                </c:pt>
                <c:pt idx="23">
                  <c:v>16.176470588235293</c:v>
                </c:pt>
                <c:pt idx="24">
                  <c:v>15.777310924369747</c:v>
                </c:pt>
                <c:pt idx="25">
                  <c:v>15.1890756302521</c:v>
                </c:pt>
                <c:pt idx="26">
                  <c:v>14.768907563025209</c:v>
                </c:pt>
                <c:pt idx="27">
                  <c:v>14.159663865546218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Covid-19-Daten'!$A$309:$A$352</c:f>
              <c:numCache>
                <c:formatCode>[$-F800]dddd\,\ mmmm\ dd\,\ yyyy\,\ hh:mm:ss</c:formatCode>
                <c:ptCount val="44"/>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numCache>
            </c:numRef>
          </c:cat>
          <c:val>
            <c:numRef>
              <c:f>'1. Covid-19-Daten'!$D$309:$D$352</c:f>
              <c:numCache>
                <c:formatCode>0</c:formatCode>
                <c:ptCount val="44"/>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38</c:v>
                </c:pt>
                <c:pt idx="34">
                  <c:v>13</c:v>
                </c:pt>
                <c:pt idx="35">
                  <c:v>11</c:v>
                </c:pt>
                <c:pt idx="36">
                  <c:v>7</c:v>
                </c:pt>
                <c:pt idx="37">
                  <c:v>22</c:v>
                </c:pt>
                <c:pt idx="38">
                  <c:v>16</c:v>
                </c:pt>
                <c:pt idx="39">
                  <c:v>22</c:v>
                </c:pt>
                <c:pt idx="40">
                  <c:v>16</c:v>
                </c:pt>
                <c:pt idx="41">
                  <c:v>7</c:v>
                </c:pt>
                <c:pt idx="42">
                  <c:v>3</c:v>
                </c:pt>
                <c:pt idx="43">
                  <c:v>2</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Covid-19-Daten'!$A$309:$A$351</c:f>
              <c:numCache>
                <c:formatCode>[$-F800]dddd\,\ mmmm\ dd\,\ yyyy\,\ hh:mm:ss</c:formatCode>
                <c:ptCount val="4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numCache>
            </c:numRef>
          </c:cat>
          <c:val>
            <c:numRef>
              <c:f>'1. Covid-19-Daten'!$E$309:$E$351</c:f>
              <c:numCache>
                <c:formatCode>#,##0</c:formatCode>
                <c:ptCount val="43"/>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75</c:v>
                </c:pt>
                <c:pt idx="32">
                  <c:v>84</c:v>
                </c:pt>
                <c:pt idx="33">
                  <c:v>122</c:v>
                </c:pt>
                <c:pt idx="34">
                  <c:v>135</c:v>
                </c:pt>
                <c:pt idx="35">
                  <c:v>146</c:v>
                </c:pt>
                <c:pt idx="36">
                  <c:v>153</c:v>
                </c:pt>
                <c:pt idx="37">
                  <c:v>175</c:v>
                </c:pt>
                <c:pt idx="38">
                  <c:v>191</c:v>
                </c:pt>
                <c:pt idx="39">
                  <c:v>213</c:v>
                </c:pt>
                <c:pt idx="40">
                  <c:v>229</c:v>
                </c:pt>
                <c:pt idx="41">
                  <c:v>236</c:v>
                </c:pt>
                <c:pt idx="42">
                  <c:v>239</c:v>
                </c:pt>
              </c:numCache>
            </c:numRef>
          </c:val>
          <c:smooth val="0"/>
          <c:extLst>
            <c:ext xmlns:c16="http://schemas.microsoft.com/office/drawing/2014/chart" uri="{C3380CC4-5D6E-409C-BE32-E72D297353CC}">
              <c16:uniqueId val="{00000000-AF93-46C5-B026-BAEC393E9192}"/>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Covid-19-Daten'!$K$325:$K$352</c:f>
              <c:numCache>
                <c:formatCode>General</c:formatCode>
                <c:ptCount val="28"/>
                <c:pt idx="0">
                  <c:v>95</c:v>
                </c:pt>
                <c:pt idx="1">
                  <c:v>86</c:v>
                </c:pt>
                <c:pt idx="2">
                  <c:v>86</c:v>
                </c:pt>
                <c:pt idx="3">
                  <c:v>91</c:v>
                </c:pt>
                <c:pt idx="6">
                  <c:v>90</c:v>
                </c:pt>
                <c:pt idx="7">
                  <c:v>100</c:v>
                </c:pt>
                <c:pt idx="8">
                  <c:v>86</c:v>
                </c:pt>
                <c:pt idx="9">
                  <c:v>87</c:v>
                </c:pt>
                <c:pt idx="10">
                  <c:v>87</c:v>
                </c:pt>
                <c:pt idx="13">
                  <c:v>95</c:v>
                </c:pt>
                <c:pt idx="14">
                  <c:v>92</c:v>
                </c:pt>
                <c:pt idx="15">
                  <c:v>72</c:v>
                </c:pt>
                <c:pt idx="16">
                  <c:v>72</c:v>
                </c:pt>
                <c:pt idx="17">
                  <c:v>56</c:v>
                </c:pt>
                <c:pt idx="20">
                  <c:v>40</c:v>
                </c:pt>
                <c:pt idx="21">
                  <c:v>50</c:v>
                </c:pt>
                <c:pt idx="22">
                  <c:v>46</c:v>
                </c:pt>
                <c:pt idx="23">
                  <c:v>45</c:v>
                </c:pt>
                <c:pt idx="24">
                  <c:v>46</c:v>
                </c:pt>
                <c:pt idx="27">
                  <c:v>51</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Covid-19-Daten'!$L$325:$L$352</c:f>
              <c:numCache>
                <c:formatCode>General</c:formatCode>
                <c:ptCount val="28"/>
                <c:pt idx="0">
                  <c:v>24</c:v>
                </c:pt>
                <c:pt idx="1">
                  <c:v>26</c:v>
                </c:pt>
                <c:pt idx="2">
                  <c:v>25</c:v>
                </c:pt>
                <c:pt idx="3">
                  <c:v>20</c:v>
                </c:pt>
                <c:pt idx="6">
                  <c:v>21</c:v>
                </c:pt>
                <c:pt idx="7">
                  <c:v>19</c:v>
                </c:pt>
                <c:pt idx="8">
                  <c:v>17</c:v>
                </c:pt>
                <c:pt idx="9">
                  <c:v>18</c:v>
                </c:pt>
                <c:pt idx="10">
                  <c:v>16</c:v>
                </c:pt>
                <c:pt idx="13">
                  <c:v>15</c:v>
                </c:pt>
                <c:pt idx="14">
                  <c:v>12</c:v>
                </c:pt>
                <c:pt idx="15">
                  <c:v>13</c:v>
                </c:pt>
                <c:pt idx="16">
                  <c:v>13</c:v>
                </c:pt>
                <c:pt idx="17">
                  <c:v>13</c:v>
                </c:pt>
                <c:pt idx="20">
                  <c:v>16</c:v>
                </c:pt>
                <c:pt idx="21">
                  <c:v>20</c:v>
                </c:pt>
                <c:pt idx="22">
                  <c:v>16</c:v>
                </c:pt>
                <c:pt idx="23">
                  <c:v>15</c:v>
                </c:pt>
                <c:pt idx="24">
                  <c:v>13</c:v>
                </c:pt>
                <c:pt idx="27">
                  <c:v>15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Covid-19-Daten'!$P$325:$P$352</c:f>
              <c:numCache>
                <c:formatCode>General</c:formatCode>
                <c:ptCount val="28"/>
                <c:pt idx="0">
                  <c:v>16</c:v>
                </c:pt>
                <c:pt idx="1">
                  <c:v>12</c:v>
                </c:pt>
                <c:pt idx="2">
                  <c:v>12</c:v>
                </c:pt>
                <c:pt idx="3">
                  <c:v>8</c:v>
                </c:pt>
                <c:pt idx="6">
                  <c:v>8</c:v>
                </c:pt>
                <c:pt idx="7">
                  <c:v>9</c:v>
                </c:pt>
                <c:pt idx="8">
                  <c:v>9</c:v>
                </c:pt>
                <c:pt idx="9">
                  <c:v>10</c:v>
                </c:pt>
                <c:pt idx="10">
                  <c:v>11</c:v>
                </c:pt>
                <c:pt idx="13">
                  <c:v>11</c:v>
                </c:pt>
                <c:pt idx="14">
                  <c:v>11</c:v>
                </c:pt>
                <c:pt idx="15">
                  <c:v>13</c:v>
                </c:pt>
                <c:pt idx="16">
                  <c:v>14</c:v>
                </c:pt>
                <c:pt idx="17">
                  <c:v>14</c:v>
                </c:pt>
                <c:pt idx="20">
                  <c:v>10</c:v>
                </c:pt>
                <c:pt idx="21">
                  <c:v>4</c:v>
                </c:pt>
                <c:pt idx="22">
                  <c:v>9</c:v>
                </c:pt>
                <c:pt idx="23">
                  <c:v>9</c:v>
                </c:pt>
                <c:pt idx="24">
                  <c:v>9</c:v>
                </c:pt>
                <c:pt idx="27">
                  <c:v>9</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Covid-19-Daten'!$Q$325:$Q$352</c:f>
              <c:numCache>
                <c:formatCode>General</c:formatCode>
                <c:ptCount val="28"/>
                <c:pt idx="0">
                  <c:v>16</c:v>
                </c:pt>
                <c:pt idx="1">
                  <c:v>12</c:v>
                </c:pt>
                <c:pt idx="2">
                  <c:v>12</c:v>
                </c:pt>
                <c:pt idx="3">
                  <c:v>8</c:v>
                </c:pt>
                <c:pt idx="6">
                  <c:v>9</c:v>
                </c:pt>
                <c:pt idx="7">
                  <c:v>9</c:v>
                </c:pt>
                <c:pt idx="8">
                  <c:v>10</c:v>
                </c:pt>
                <c:pt idx="9">
                  <c:v>10</c:v>
                </c:pt>
                <c:pt idx="10">
                  <c:v>11</c:v>
                </c:pt>
                <c:pt idx="13">
                  <c:v>12</c:v>
                </c:pt>
                <c:pt idx="14">
                  <c:v>11</c:v>
                </c:pt>
                <c:pt idx="15">
                  <c:v>13</c:v>
                </c:pt>
                <c:pt idx="16">
                  <c:v>15</c:v>
                </c:pt>
                <c:pt idx="17">
                  <c:v>16</c:v>
                </c:pt>
                <c:pt idx="20">
                  <c:v>12</c:v>
                </c:pt>
                <c:pt idx="21">
                  <c:v>6</c:v>
                </c:pt>
                <c:pt idx="22">
                  <c:v>10</c:v>
                </c:pt>
                <c:pt idx="23">
                  <c:v>11</c:v>
                </c:pt>
                <c:pt idx="24">
                  <c:v>10</c:v>
                </c:pt>
                <c:pt idx="27">
                  <c:v>11</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Covid-19-Daten'!$K$325:$K$352</c:f>
              <c:numCache>
                <c:formatCode>General</c:formatCode>
                <c:ptCount val="28"/>
                <c:pt idx="0">
                  <c:v>95</c:v>
                </c:pt>
                <c:pt idx="1">
                  <c:v>86</c:v>
                </c:pt>
                <c:pt idx="2">
                  <c:v>86</c:v>
                </c:pt>
                <c:pt idx="3">
                  <c:v>91</c:v>
                </c:pt>
                <c:pt idx="6">
                  <c:v>90</c:v>
                </c:pt>
                <c:pt idx="7">
                  <c:v>100</c:v>
                </c:pt>
                <c:pt idx="8">
                  <c:v>86</c:v>
                </c:pt>
                <c:pt idx="9">
                  <c:v>87</c:v>
                </c:pt>
                <c:pt idx="10">
                  <c:v>87</c:v>
                </c:pt>
                <c:pt idx="13">
                  <c:v>95</c:v>
                </c:pt>
                <c:pt idx="14">
                  <c:v>92</c:v>
                </c:pt>
                <c:pt idx="15">
                  <c:v>72</c:v>
                </c:pt>
                <c:pt idx="16">
                  <c:v>72</c:v>
                </c:pt>
                <c:pt idx="17">
                  <c:v>56</c:v>
                </c:pt>
                <c:pt idx="20">
                  <c:v>40</c:v>
                </c:pt>
                <c:pt idx="21">
                  <c:v>50</c:v>
                </c:pt>
                <c:pt idx="22">
                  <c:v>46</c:v>
                </c:pt>
                <c:pt idx="23">
                  <c:v>45</c:v>
                </c:pt>
                <c:pt idx="24">
                  <c:v>46</c:v>
                </c:pt>
                <c:pt idx="27">
                  <c:v>51</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Covid-19-Daten'!$L$325:$L$352</c:f>
              <c:numCache>
                <c:formatCode>General</c:formatCode>
                <c:ptCount val="28"/>
                <c:pt idx="0">
                  <c:v>24</c:v>
                </c:pt>
                <c:pt idx="1">
                  <c:v>26</c:v>
                </c:pt>
                <c:pt idx="2">
                  <c:v>25</c:v>
                </c:pt>
                <c:pt idx="3">
                  <c:v>20</c:v>
                </c:pt>
                <c:pt idx="6">
                  <c:v>21</c:v>
                </c:pt>
                <c:pt idx="7">
                  <c:v>19</c:v>
                </c:pt>
                <c:pt idx="8">
                  <c:v>17</c:v>
                </c:pt>
                <c:pt idx="9">
                  <c:v>18</c:v>
                </c:pt>
                <c:pt idx="10">
                  <c:v>16</c:v>
                </c:pt>
                <c:pt idx="13">
                  <c:v>15</c:v>
                </c:pt>
                <c:pt idx="14">
                  <c:v>12</c:v>
                </c:pt>
                <c:pt idx="15">
                  <c:v>13</c:v>
                </c:pt>
                <c:pt idx="16">
                  <c:v>13</c:v>
                </c:pt>
                <c:pt idx="17">
                  <c:v>13</c:v>
                </c:pt>
                <c:pt idx="20">
                  <c:v>16</c:v>
                </c:pt>
                <c:pt idx="21">
                  <c:v>20</c:v>
                </c:pt>
                <c:pt idx="22">
                  <c:v>16</c:v>
                </c:pt>
                <c:pt idx="23">
                  <c:v>15</c:v>
                </c:pt>
                <c:pt idx="24">
                  <c:v>13</c:v>
                </c:pt>
                <c:pt idx="27">
                  <c:v>15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Covid-19-Daten'!$A$325:$A$352</c:f>
              <c:numCache>
                <c:formatCode>[$-F800]dddd\,\ mmmm\ dd\,\ yyyy\,\ hh:mm:ss</c:formatCode>
                <c:ptCount val="28"/>
                <c:pt idx="0">
                  <c:v>44208.333333333336</c:v>
                </c:pt>
                <c:pt idx="1">
                  <c:v>44209.333333333336</c:v>
                </c:pt>
                <c:pt idx="2">
                  <c:v>44210.333333333336</c:v>
                </c:pt>
                <c:pt idx="3">
                  <c:v>44211.333333333336</c:v>
                </c:pt>
                <c:pt idx="4">
                  <c:v>44212.333333333336</c:v>
                </c:pt>
                <c:pt idx="5">
                  <c:v>44213.333333333336</c:v>
                </c:pt>
                <c:pt idx="6">
                  <c:v>44214.333333333336</c:v>
                </c:pt>
                <c:pt idx="7">
                  <c:v>44215.333333333336</c:v>
                </c:pt>
                <c:pt idx="8">
                  <c:v>44216.333333333336</c:v>
                </c:pt>
                <c:pt idx="9">
                  <c:v>44217.333333333336</c:v>
                </c:pt>
                <c:pt idx="10">
                  <c:v>44218.333333333336</c:v>
                </c:pt>
                <c:pt idx="11">
                  <c:v>44219.333333333336</c:v>
                </c:pt>
                <c:pt idx="12">
                  <c:v>44220.333333333336</c:v>
                </c:pt>
                <c:pt idx="13">
                  <c:v>44221.333333333336</c:v>
                </c:pt>
                <c:pt idx="14">
                  <c:v>44222.333333333336</c:v>
                </c:pt>
                <c:pt idx="15">
                  <c:v>44223.333333333336</c:v>
                </c:pt>
                <c:pt idx="16">
                  <c:v>44224.333333333336</c:v>
                </c:pt>
                <c:pt idx="17">
                  <c:v>44225.333333333336</c:v>
                </c:pt>
                <c:pt idx="18">
                  <c:v>44226.333333333336</c:v>
                </c:pt>
                <c:pt idx="19">
                  <c:v>44227.333333333336</c:v>
                </c:pt>
                <c:pt idx="20">
                  <c:v>44228.333333333336</c:v>
                </c:pt>
                <c:pt idx="21">
                  <c:v>44229.333333333336</c:v>
                </c:pt>
                <c:pt idx="22">
                  <c:v>44230.333333333336</c:v>
                </c:pt>
                <c:pt idx="23">
                  <c:v>44231.333333333336</c:v>
                </c:pt>
                <c:pt idx="24">
                  <c:v>44232.333333333336</c:v>
                </c:pt>
                <c:pt idx="25">
                  <c:v>44233.333333333336</c:v>
                </c:pt>
                <c:pt idx="26">
                  <c:v>44234.333333333336</c:v>
                </c:pt>
                <c:pt idx="27">
                  <c:v>44235.333333333336</c:v>
                </c:pt>
              </c:numCache>
            </c:numRef>
          </c:cat>
          <c:val>
            <c:numRef>
              <c:f>'1. Covid-19-Daten'!$M$325:$M$352</c:f>
              <c:numCache>
                <c:formatCode>General</c:formatCode>
                <c:ptCount val="28"/>
                <c:pt idx="0">
                  <c:v>6</c:v>
                </c:pt>
                <c:pt idx="1">
                  <c:v>5</c:v>
                </c:pt>
                <c:pt idx="2">
                  <c:v>2</c:v>
                </c:pt>
                <c:pt idx="3">
                  <c:v>1</c:v>
                </c:pt>
                <c:pt idx="6">
                  <c:v>2</c:v>
                </c:pt>
                <c:pt idx="7">
                  <c:v>6</c:v>
                </c:pt>
                <c:pt idx="8">
                  <c:v>4</c:v>
                </c:pt>
                <c:pt idx="9">
                  <c:v>2</c:v>
                </c:pt>
                <c:pt idx="10">
                  <c:v>3</c:v>
                </c:pt>
                <c:pt idx="13">
                  <c:v>5</c:v>
                </c:pt>
                <c:pt idx="14">
                  <c:v>5</c:v>
                </c:pt>
                <c:pt idx="15">
                  <c:v>3</c:v>
                </c:pt>
                <c:pt idx="16">
                  <c:v>4</c:v>
                </c:pt>
                <c:pt idx="17">
                  <c:v>3</c:v>
                </c:pt>
                <c:pt idx="20">
                  <c:v>3</c:v>
                </c:pt>
                <c:pt idx="21">
                  <c:v>4</c:v>
                </c:pt>
                <c:pt idx="22">
                  <c:v>3</c:v>
                </c:pt>
                <c:pt idx="23">
                  <c:v>1</c:v>
                </c:pt>
                <c:pt idx="24">
                  <c:v>1</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Covid-19-Daten'!$O$30:$O$364</c:f>
              <c:numCache>
                <c:formatCode>General</c:formatCode>
                <c:ptCount val="335"/>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Covid-19-Daten'!$A$30:$A$352</c15:sqref>
                        </c15:formulaRef>
                      </c:ext>
                    </c:extLst>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extLst>
                      <c:ext uri="{02D57815-91ED-43cb-92C2-25804820EDAC}">
                        <c15:formulaRef>
                          <c15:sqref>'1. Covid-19-Daten'!$P$30:$P$371</c15:sqref>
                        </c15:formulaRef>
                      </c:ext>
                    </c:extLst>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Covid-19-Daten'!$A$30:$A$352</c15:sqref>
                        </c15:formulaRef>
                      </c:ext>
                    </c:extLst>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extLst xmlns:c15="http://schemas.microsoft.com/office/drawing/2012/chart">
                      <c:ext xmlns:c15="http://schemas.microsoft.com/office/drawing/2012/chart" uri="{02D57815-91ED-43cb-92C2-25804820EDAC}">
                        <c15:formulaRef>
                          <c15:sqref>'1. Covid-19-Daten'!$Q$4:$Q$371</c15:sqref>
                        </c15:formulaRef>
                      </c:ext>
                    </c:extLst>
                    <c:numCache>
                      <c:formatCode>General</c:formatCode>
                      <c:ptCount val="368"/>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Covid-19-Daten'!$M$30:$M$364</c:f>
              <c:numCache>
                <c:formatCode>General</c:formatCode>
                <c:ptCount val="33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Covid-19-Daten'!$P$30:$P$364</c:f>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Covid-19-Daten'!$A$30:$A$352</c:f>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f>'1. Covid-19-Daten'!$Q$30:$Q$364</c:f>
              <c:numCache>
                <c:formatCode>General</c:formatCode>
                <c:ptCount val="335"/>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Covid-19-Daten'!$A$30:$A$352</c15:sqref>
                        </c15:formulaRef>
                      </c:ext>
                    </c:extLst>
                    <c:numCache>
                      <c:formatCode>[$-F800]dddd\,\ mmmm\ dd\,\ yyyy\,\ hh:mm:ss</c:formatCode>
                      <c:ptCount val="32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Labortests'!$C$3:$C$35</c:f>
              <c:numCache>
                <c:formatCode>0</c:formatCode>
                <c:ptCount val="33"/>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1027.992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Labortests'!$D$3:$D$35</c:f>
              <c:numCache>
                <c:formatCode>0</c:formatCode>
                <c:ptCount val="33"/>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10788.008</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Labortests'!$A$3:$A$35</c:f>
              <c:numCache>
                <c:formatCode>0</c:formatCode>
                <c:ptCount val="3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numCache>
            </c:numRef>
          </c:cat>
          <c:val>
            <c:numRef>
              <c:f>'1.3 Labortests'!$E$3:$E$35</c:f>
              <c:numCache>
                <c:formatCode>#,##0.0</c:formatCode>
                <c:ptCount val="33"/>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8.6999999999999993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Covid-19-Daten'!$A$4:$A$351</c15:sqref>
                  </c15:fullRef>
                </c:ext>
              </c:extLst>
              <c:f>'1. Covid-19-Daten'!$A$23:$A$351</c:f>
              <c:numCache>
                <c:formatCode>[$-F800]dddd\,\ mmmm\ dd\,\ yyyy\,\ hh:mm:ss</c:formatCode>
                <c:ptCount val="32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numCache>
            </c:numRef>
          </c:cat>
          <c:val>
            <c:numRef>
              <c:extLst>
                <c:ext xmlns:c15="http://schemas.microsoft.com/office/drawing/2012/chart" uri="{02D57815-91ED-43cb-92C2-25804820EDAC}">
                  <c15:fullRef>
                    <c15:sqref>'1. Covid-19-Daten'!$T$4:$T$351</c15:sqref>
                  </c15:fullRef>
                </c:ext>
              </c:extLst>
              <c:f>'1. Covid-19-Daten'!$T$23:$T$351</c:f>
              <c:numCache>
                <c:formatCode>0</c:formatCode>
                <c:ptCount val="32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3</c:v>
                </c:pt>
                <c:pt idx="326">
                  <c:v>0</c:v>
                </c:pt>
                <c:pt idx="327">
                  <c:v>0</c:v>
                </c:pt>
                <c:pt idx="328">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Ansteckungsorte'!$B$281:$AC$281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Ansteckungsorte'!$B$281:$AC$281</c15:sqref>
                  </c15:fullRef>
                </c:ext>
              </c:extLst>
              <c:f>('3. Ansteckungsorte'!$B$281,'3. Ansteckungsorte'!$D$281,'3. Ansteckungsorte'!$F$281,'3. Ansteckungsorte'!$H$281,'3. Ansteckungsorte'!$J$281,'3. Ansteckungsorte'!$L$281,'3. Ansteckungsorte'!$N$281,'3. Ansteckungsorte'!$P$281,'3. Ansteckungsorte'!$R$281,'3. Ansteckungsorte'!$T$281,'3. Ansteckungsorte'!$V$281,'3. Ansteckungsorte'!$X$281,'3. Ansteckungsorte'!$Z$281,'3. Ansteckungsorte'!$AB$281:$AC$281)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Ansteckungsorte'!$B$282:$AC$282</c15:sqref>
                  </c15:fullRef>
                </c:ext>
              </c:extLst>
              <c:f>('3. Ansteckungsorte'!$B$282,'3. Ansteckungsorte'!$D$282,'3. Ansteckungsorte'!$F$282,'3. Ansteckungsorte'!$H$282,'3. Ansteckungsorte'!$J$282,'3. Ansteckungsorte'!$L$282,'3. Ansteckungsorte'!$N$282,'3. Ansteckungsorte'!$P$282,'3. Ansteckungsorte'!$R$282,'3. Ansteckungsorte'!$T$282,'3. Ansteckungsorte'!$V$282,'3. Ansteckungsorte'!$X$282,'3. Ansteckungsorte'!$Z$282,'3. Ansteckungsorte'!$AB$282:$AC$282)</c:f>
              <c:numCache>
                <c:formatCode>#,##0</c:formatCode>
                <c:ptCount val="15"/>
                <c:pt idx="0">
                  <c:v>15790</c:v>
                </c:pt>
                <c:pt idx="1">
                  <c:v>8653</c:v>
                </c:pt>
                <c:pt idx="2">
                  <c:v>365</c:v>
                </c:pt>
                <c:pt idx="3">
                  <c:v>2795</c:v>
                </c:pt>
                <c:pt idx="4">
                  <c:v>321</c:v>
                </c:pt>
                <c:pt idx="5">
                  <c:v>1620</c:v>
                </c:pt>
                <c:pt idx="6">
                  <c:v>30</c:v>
                </c:pt>
                <c:pt idx="7">
                  <c:v>594</c:v>
                </c:pt>
                <c:pt idx="8">
                  <c:v>736</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843642</xdr:colOff>
      <xdr:row>148</xdr:row>
      <xdr:rowOff>0</xdr:rowOff>
    </xdr:from>
    <xdr:to>
      <xdr:col>23</xdr:col>
      <xdr:colOff>761999</xdr:colOff>
      <xdr:row>169</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38</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9"/>
  <sheetViews>
    <sheetView tabSelected="1" zoomScale="110" zoomScaleNormal="110" workbookViewId="0">
      <pane xSplit="1" ySplit="3" topLeftCell="B340" activePane="bottomRight" state="frozen"/>
      <selection pane="topRight" activeCell="B1" sqref="B1"/>
      <selection pane="bottomLeft" activeCell="A4" sqref="A4"/>
      <selection pane="bottomRight" activeCell="R362" sqref="R362"/>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2" t="s">
        <v>92</v>
      </c>
      <c r="B1" s="223"/>
      <c r="C1" s="223"/>
      <c r="D1" s="223"/>
      <c r="E1" s="223"/>
      <c r="F1" s="223"/>
      <c r="G1" s="223"/>
      <c r="H1" s="223"/>
      <c r="I1" s="223"/>
      <c r="J1" s="223"/>
      <c r="K1" s="223"/>
      <c r="L1" s="223"/>
      <c r="M1" s="223"/>
      <c r="N1" s="223"/>
      <c r="O1" s="223"/>
      <c r="P1" s="223"/>
      <c r="Q1" s="223"/>
      <c r="R1" s="223"/>
      <c r="S1" s="223"/>
      <c r="T1" s="223"/>
      <c r="U1" s="223"/>
      <c r="V1" s="223"/>
      <c r="W1" s="223"/>
      <c r="X1" s="223"/>
      <c r="Y1" s="224"/>
    </row>
    <row r="2" spans="1:27" ht="41.1" customHeight="1" x14ac:dyDescent="0.2">
      <c r="A2" s="12"/>
      <c r="B2" s="228" t="s">
        <v>0</v>
      </c>
      <c r="C2" s="229"/>
      <c r="D2" s="229"/>
      <c r="E2" s="229"/>
      <c r="F2" s="229"/>
      <c r="G2" s="229"/>
      <c r="H2" s="229"/>
      <c r="I2" s="229"/>
      <c r="J2" s="230"/>
      <c r="K2" s="225" t="s">
        <v>84</v>
      </c>
      <c r="L2" s="226"/>
      <c r="M2" s="226"/>
      <c r="N2" s="226"/>
      <c r="O2" s="226"/>
      <c r="P2" s="226"/>
      <c r="Q2" s="226"/>
      <c r="R2" s="226"/>
      <c r="S2" s="227"/>
      <c r="T2" s="221" t="s">
        <v>1</v>
      </c>
      <c r="U2" s="221"/>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SUM(C69,-V83,-$T$360)</f>
        <v>498</v>
      </c>
      <c r="X83" s="24">
        <f>MROUND(W83,5)</f>
        <v>500</v>
      </c>
      <c r="Y83" s="203">
        <f t="shared" ref="Y83:Y146" si="18">IF(X83&gt;X82,X83,X82)</f>
        <v>500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503</v>
      </c>
      <c r="X84" s="24">
        <f t="shared" ref="X84:X147" si="19">MROUND(W84,5)</f>
        <v>505</v>
      </c>
      <c r="Y84" s="203">
        <f t="shared" si="18"/>
        <v>505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507</v>
      </c>
      <c r="X85" s="24">
        <f t="shared" si="19"/>
        <v>505</v>
      </c>
      <c r="Y85" s="203">
        <f t="shared" si="18"/>
        <v>505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514</v>
      </c>
      <c r="X86" s="24">
        <f t="shared" si="19"/>
        <v>515</v>
      </c>
      <c r="Y86" s="203">
        <f t="shared" si="18"/>
        <v>515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517</v>
      </c>
      <c r="X87" s="24">
        <f t="shared" si="19"/>
        <v>515</v>
      </c>
      <c r="Y87" s="203">
        <f t="shared" si="18"/>
        <v>515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520</v>
      </c>
      <c r="X88" s="24">
        <f t="shared" si="19"/>
        <v>520</v>
      </c>
      <c r="Y88" s="203">
        <f t="shared" si="18"/>
        <v>520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524</v>
      </c>
      <c r="X89" s="24">
        <f t="shared" si="19"/>
        <v>525</v>
      </c>
      <c r="Y89" s="203">
        <f t="shared" si="18"/>
        <v>525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530</v>
      </c>
      <c r="X90" s="24">
        <f t="shared" si="19"/>
        <v>530</v>
      </c>
      <c r="Y90" s="203">
        <f t="shared" si="18"/>
        <v>530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532</v>
      </c>
      <c r="X91" s="24">
        <f t="shared" si="19"/>
        <v>530</v>
      </c>
      <c r="Y91" s="203">
        <f t="shared" si="18"/>
        <v>530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539</v>
      </c>
      <c r="X92" s="24">
        <f t="shared" si="19"/>
        <v>540</v>
      </c>
      <c r="Y92" s="203">
        <f t="shared" si="18"/>
        <v>540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546</v>
      </c>
      <c r="X93" s="24">
        <f t="shared" si="19"/>
        <v>545</v>
      </c>
      <c r="Y93" s="203">
        <f t="shared" si="18"/>
        <v>545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549</v>
      </c>
      <c r="X94" s="24">
        <f t="shared" si="19"/>
        <v>550</v>
      </c>
      <c r="Y94" s="203">
        <f t="shared" si="18"/>
        <v>550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554</v>
      </c>
      <c r="X95" s="24">
        <f t="shared" si="19"/>
        <v>555</v>
      </c>
      <c r="Y95" s="203">
        <f t="shared" si="18"/>
        <v>555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557</v>
      </c>
      <c r="X96" s="24">
        <f t="shared" si="19"/>
        <v>555</v>
      </c>
      <c r="Y96" s="203">
        <f t="shared" si="18"/>
        <v>555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563</v>
      </c>
      <c r="X97" s="24">
        <f t="shared" si="19"/>
        <v>565</v>
      </c>
      <c r="Y97" s="203">
        <f t="shared" si="18"/>
        <v>565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565</v>
      </c>
      <c r="X98" s="24">
        <f t="shared" si="19"/>
        <v>565</v>
      </c>
      <c r="Y98" s="203">
        <f t="shared" si="18"/>
        <v>565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568</v>
      </c>
      <c r="X99" s="24">
        <f t="shared" si="19"/>
        <v>570</v>
      </c>
      <c r="Y99" s="203">
        <f t="shared" si="18"/>
        <v>570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570</v>
      </c>
      <c r="X100" s="24">
        <f t="shared" si="19"/>
        <v>570</v>
      </c>
      <c r="Y100" s="203">
        <f t="shared" si="18"/>
        <v>570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577</v>
      </c>
      <c r="X101" s="24">
        <f t="shared" si="19"/>
        <v>575</v>
      </c>
      <c r="Y101" s="203">
        <f t="shared" si="18"/>
        <v>575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580</v>
      </c>
      <c r="X102" s="24">
        <f t="shared" si="19"/>
        <v>580</v>
      </c>
      <c r="Y102" s="203">
        <f t="shared" si="18"/>
        <v>580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579</v>
      </c>
      <c r="X103" s="24">
        <f t="shared" si="19"/>
        <v>580</v>
      </c>
      <c r="Y103" s="203">
        <f>IF(X103&gt;X102,X103,X102)</f>
        <v>580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582</v>
      </c>
      <c r="X104" s="24">
        <f t="shared" si="19"/>
        <v>580</v>
      </c>
      <c r="Y104" s="203">
        <f t="shared" si="18"/>
        <v>580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583</v>
      </c>
      <c r="X105" s="24">
        <f t="shared" si="19"/>
        <v>585</v>
      </c>
      <c r="Y105" s="203">
        <f t="shared" si="18"/>
        <v>585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583</v>
      </c>
      <c r="X106" s="24">
        <f t="shared" si="19"/>
        <v>585</v>
      </c>
      <c r="Y106" s="203">
        <f t="shared" si="18"/>
        <v>585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581</v>
      </c>
      <c r="X107" s="24">
        <f t="shared" si="19"/>
        <v>580</v>
      </c>
      <c r="Y107" s="203">
        <f t="shared" si="18"/>
        <v>585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584</v>
      </c>
      <c r="X108" s="24">
        <f t="shared" si="19"/>
        <v>585</v>
      </c>
      <c r="Y108" s="203">
        <f t="shared" si="18"/>
        <v>585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586</v>
      </c>
      <c r="X109" s="24">
        <f t="shared" si="19"/>
        <v>585</v>
      </c>
      <c r="Y109" s="203">
        <f t="shared" si="18"/>
        <v>585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587</v>
      </c>
      <c r="X110" s="24">
        <f t="shared" si="19"/>
        <v>585</v>
      </c>
      <c r="Y110" s="203">
        <f t="shared" si="18"/>
        <v>585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595</v>
      </c>
      <c r="X111" s="24">
        <f t="shared" si="19"/>
        <v>595</v>
      </c>
      <c r="Y111" s="203">
        <f t="shared" si="18"/>
        <v>595</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595</v>
      </c>
      <c r="X112" s="24">
        <f t="shared" si="19"/>
        <v>595</v>
      </c>
      <c r="Y112" s="203">
        <f t="shared" si="18"/>
        <v>595</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598</v>
      </c>
      <c r="X113" s="24">
        <f t="shared" si="19"/>
        <v>600</v>
      </c>
      <c r="Y113" s="203">
        <f t="shared" si="18"/>
        <v>600</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598</v>
      </c>
      <c r="X114" s="24">
        <f t="shared" si="19"/>
        <v>600</v>
      </c>
      <c r="Y114" s="203">
        <f t="shared" si="18"/>
        <v>600</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598</v>
      </c>
      <c r="X115" s="24">
        <f t="shared" si="19"/>
        <v>600</v>
      </c>
      <c r="Y115" s="203">
        <f t="shared" si="18"/>
        <v>600</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599</v>
      </c>
      <c r="X116" s="24">
        <f t="shared" si="19"/>
        <v>600</v>
      </c>
      <c r="Y116" s="203">
        <f t="shared" si="18"/>
        <v>600</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601</v>
      </c>
      <c r="X117" s="24">
        <f t="shared" si="19"/>
        <v>600</v>
      </c>
      <c r="Y117" s="203">
        <f t="shared" si="18"/>
        <v>600</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600</v>
      </c>
      <c r="X118" s="24">
        <f t="shared" si="19"/>
        <v>600</v>
      </c>
      <c r="Y118" s="203">
        <f t="shared" si="18"/>
        <v>600</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602</v>
      </c>
      <c r="X119" s="24">
        <f t="shared" si="19"/>
        <v>600</v>
      </c>
      <c r="Y119" s="203">
        <f t="shared" si="18"/>
        <v>600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602</v>
      </c>
      <c r="X120" s="24">
        <f t="shared" si="19"/>
        <v>600</v>
      </c>
      <c r="Y120" s="203">
        <f t="shared" si="18"/>
        <v>600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602</v>
      </c>
      <c r="X121" s="24">
        <f t="shared" si="19"/>
        <v>600</v>
      </c>
      <c r="Y121" s="203">
        <f t="shared" si="18"/>
        <v>600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605</v>
      </c>
      <c r="X122" s="24">
        <f t="shared" si="19"/>
        <v>605</v>
      </c>
      <c r="Y122" s="203">
        <f t="shared" si="18"/>
        <v>605</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605</v>
      </c>
      <c r="X123" s="24">
        <f t="shared" si="19"/>
        <v>605</v>
      </c>
      <c r="Y123" s="203">
        <f t="shared" si="18"/>
        <v>605</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608</v>
      </c>
      <c r="X124" s="24">
        <f t="shared" si="19"/>
        <v>610</v>
      </c>
      <c r="Y124" s="203">
        <f t="shared" si="18"/>
        <v>610</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611</v>
      </c>
      <c r="X125" s="24">
        <f t="shared" si="19"/>
        <v>610</v>
      </c>
      <c r="Y125" s="203">
        <f t="shared" si="18"/>
        <v>610</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612</v>
      </c>
      <c r="X126" s="24">
        <f t="shared" si="19"/>
        <v>610</v>
      </c>
      <c r="Y126" s="203">
        <f t="shared" si="18"/>
        <v>610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614</v>
      </c>
      <c r="X127" s="24">
        <f t="shared" si="19"/>
        <v>615</v>
      </c>
      <c r="Y127" s="203">
        <f t="shared" si="18"/>
        <v>615</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614</v>
      </c>
      <c r="X128" s="24">
        <f t="shared" si="19"/>
        <v>615</v>
      </c>
      <c r="Y128" s="203">
        <f t="shared" si="18"/>
        <v>615</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615</v>
      </c>
      <c r="X129" s="24">
        <f t="shared" si="19"/>
        <v>615</v>
      </c>
      <c r="Y129" s="203">
        <f t="shared" si="18"/>
        <v>615</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615</v>
      </c>
      <c r="X130" s="24">
        <f t="shared" si="19"/>
        <v>615</v>
      </c>
      <c r="Y130" s="203">
        <f t="shared" si="18"/>
        <v>615</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617</v>
      </c>
      <c r="X131" s="24">
        <f t="shared" si="19"/>
        <v>615</v>
      </c>
      <c r="Y131" s="203">
        <f t="shared" si="18"/>
        <v>615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620</v>
      </c>
      <c r="X132" s="24">
        <f t="shared" si="19"/>
        <v>620</v>
      </c>
      <c r="Y132" s="203">
        <f t="shared" si="18"/>
        <v>620</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623</v>
      </c>
      <c r="X133" s="24">
        <f t="shared" si="19"/>
        <v>625</v>
      </c>
      <c r="Y133" s="203">
        <f t="shared" si="18"/>
        <v>625</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623</v>
      </c>
      <c r="X134" s="24">
        <f t="shared" si="19"/>
        <v>625</v>
      </c>
      <c r="Y134" s="203">
        <f t="shared" si="18"/>
        <v>625</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623</v>
      </c>
      <c r="X135" s="24">
        <f t="shared" si="19"/>
        <v>625</v>
      </c>
      <c r="Y135" s="203">
        <f t="shared" si="18"/>
        <v>625</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622</v>
      </c>
      <c r="X136" s="24">
        <f t="shared" si="19"/>
        <v>620</v>
      </c>
      <c r="Y136" s="203">
        <f t="shared" si="18"/>
        <v>625</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629</v>
      </c>
      <c r="X137" s="24">
        <f t="shared" si="19"/>
        <v>630</v>
      </c>
      <c r="Y137" s="203">
        <f t="shared" si="18"/>
        <v>630</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636</v>
      </c>
      <c r="X138" s="24">
        <f t="shared" si="19"/>
        <v>635</v>
      </c>
      <c r="Y138" s="203">
        <f t="shared" si="18"/>
        <v>635</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648</v>
      </c>
      <c r="X139" s="24">
        <f t="shared" si="19"/>
        <v>650</v>
      </c>
      <c r="Y139" s="203">
        <f t="shared" si="18"/>
        <v>650</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653</v>
      </c>
      <c r="X140" s="24">
        <f t="shared" si="19"/>
        <v>655</v>
      </c>
      <c r="Y140" s="203">
        <f t="shared" si="18"/>
        <v>655</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657</v>
      </c>
      <c r="X141" s="24">
        <f t="shared" si="19"/>
        <v>655</v>
      </c>
      <c r="Y141" s="203">
        <f t="shared" si="18"/>
        <v>655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661</v>
      </c>
      <c r="X142" s="24">
        <f t="shared" si="19"/>
        <v>660</v>
      </c>
      <c r="Y142" s="203">
        <f t="shared" si="18"/>
        <v>660</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683</v>
      </c>
      <c r="X143" s="24">
        <f t="shared" si="19"/>
        <v>685</v>
      </c>
      <c r="Y143" s="203">
        <f t="shared" si="18"/>
        <v>685</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695</v>
      </c>
      <c r="X144" s="24">
        <f t="shared" si="19"/>
        <v>695</v>
      </c>
      <c r="Y144" s="203">
        <f t="shared" si="18"/>
        <v>695</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709</v>
      </c>
      <c r="X145" s="24">
        <f t="shared" si="19"/>
        <v>710</v>
      </c>
      <c r="Y145" s="203">
        <f t="shared" si="18"/>
        <v>710</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715</v>
      </c>
      <c r="X146" s="24">
        <f t="shared" si="19"/>
        <v>715</v>
      </c>
      <c r="Y146" s="203">
        <f t="shared" si="18"/>
        <v>715</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SUM(C133,-V147,-$T$360)</f>
        <v>718</v>
      </c>
      <c r="X147" s="24">
        <f t="shared" si="19"/>
        <v>720</v>
      </c>
      <c r="Y147" s="203">
        <f t="shared" ref="Y147:Y210" si="29">IF(X147&gt;X146,X147,X146)</f>
        <v>720</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720</v>
      </c>
      <c r="X148" s="24">
        <f t="shared" ref="X148:X211" si="30">MROUND(W148,5)</f>
        <v>720</v>
      </c>
      <c r="Y148" s="203">
        <f t="shared" si="29"/>
        <v>720</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727</v>
      </c>
      <c r="X149" s="24">
        <f t="shared" si="30"/>
        <v>725</v>
      </c>
      <c r="Y149" s="203">
        <f t="shared" si="29"/>
        <v>725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734</v>
      </c>
      <c r="X150" s="24">
        <f t="shared" si="30"/>
        <v>735</v>
      </c>
      <c r="Y150" s="203">
        <f t="shared" si="29"/>
        <v>735</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741</v>
      </c>
      <c r="X151" s="24">
        <f t="shared" si="30"/>
        <v>740</v>
      </c>
      <c r="Y151" s="203">
        <f t="shared" si="29"/>
        <v>740</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743</v>
      </c>
      <c r="X152" s="24">
        <f t="shared" si="30"/>
        <v>745</v>
      </c>
      <c r="Y152" s="203">
        <f t="shared" si="29"/>
        <v>745</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759</v>
      </c>
      <c r="X153" s="24">
        <f t="shared" si="30"/>
        <v>760</v>
      </c>
      <c r="Y153" s="203">
        <f t="shared" si="29"/>
        <v>760</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773</v>
      </c>
      <c r="X154" s="24">
        <f t="shared" si="30"/>
        <v>775</v>
      </c>
      <c r="Y154" s="203">
        <f t="shared" si="29"/>
        <v>775</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776</v>
      </c>
      <c r="X155" s="24">
        <f t="shared" si="30"/>
        <v>775</v>
      </c>
      <c r="Y155" s="203">
        <f t="shared" si="29"/>
        <v>775</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776</v>
      </c>
      <c r="X156" s="24">
        <f t="shared" si="30"/>
        <v>775</v>
      </c>
      <c r="Y156" s="203">
        <f t="shared" si="29"/>
        <v>775</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793</v>
      </c>
      <c r="X157" s="24">
        <f t="shared" si="30"/>
        <v>795</v>
      </c>
      <c r="Y157" s="203">
        <f t="shared" si="29"/>
        <v>795</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807</v>
      </c>
      <c r="X158" s="24">
        <f t="shared" si="30"/>
        <v>805</v>
      </c>
      <c r="Y158" s="203">
        <f t="shared" si="29"/>
        <v>805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814</v>
      </c>
      <c r="X159" s="24">
        <f t="shared" si="30"/>
        <v>815</v>
      </c>
      <c r="Y159" s="203">
        <f t="shared" si="29"/>
        <v>815</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827</v>
      </c>
      <c r="X160" s="24">
        <f t="shared" si="30"/>
        <v>825</v>
      </c>
      <c r="Y160" s="203">
        <f t="shared" si="29"/>
        <v>825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834</v>
      </c>
      <c r="X161" s="24">
        <f t="shared" si="30"/>
        <v>835</v>
      </c>
      <c r="Y161" s="203">
        <f t="shared" si="29"/>
        <v>835</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836</v>
      </c>
      <c r="X162" s="24">
        <f t="shared" si="30"/>
        <v>835</v>
      </c>
      <c r="Y162" s="203">
        <f t="shared" si="29"/>
        <v>835</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844</v>
      </c>
      <c r="X163" s="24">
        <f t="shared" si="30"/>
        <v>845</v>
      </c>
      <c r="Y163" s="203">
        <f t="shared" si="29"/>
        <v>845</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859</v>
      </c>
      <c r="X164" s="24">
        <f t="shared" si="30"/>
        <v>860</v>
      </c>
      <c r="Y164" s="203">
        <f t="shared" si="29"/>
        <v>860</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873</v>
      </c>
      <c r="X165" s="24">
        <f t="shared" si="30"/>
        <v>875</v>
      </c>
      <c r="Y165" s="203">
        <f t="shared" si="29"/>
        <v>875</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888</v>
      </c>
      <c r="X166" s="24">
        <f t="shared" si="30"/>
        <v>890</v>
      </c>
      <c r="Y166" s="203">
        <f t="shared" si="29"/>
        <v>890</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904</v>
      </c>
      <c r="X167" s="24">
        <f t="shared" si="30"/>
        <v>905</v>
      </c>
      <c r="Y167" s="203">
        <f t="shared" si="29"/>
        <v>905</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910</v>
      </c>
      <c r="X168" s="24">
        <f t="shared" si="30"/>
        <v>910</v>
      </c>
      <c r="Y168" s="203">
        <f t="shared" si="29"/>
        <v>910</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912</v>
      </c>
      <c r="X169" s="24">
        <f t="shared" si="30"/>
        <v>910</v>
      </c>
      <c r="Y169" s="203">
        <f t="shared" si="29"/>
        <v>910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917</v>
      </c>
      <c r="X170" s="24">
        <f t="shared" si="30"/>
        <v>915</v>
      </c>
      <c r="Y170" s="203">
        <f t="shared" si="29"/>
        <v>915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931</v>
      </c>
      <c r="X171" s="24">
        <f t="shared" si="30"/>
        <v>930</v>
      </c>
      <c r="Y171" s="203">
        <f t="shared" si="29"/>
        <v>930</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939</v>
      </c>
      <c r="X172" s="24">
        <f t="shared" si="30"/>
        <v>940</v>
      </c>
      <c r="Y172" s="203">
        <f t="shared" si="29"/>
        <v>940</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965</v>
      </c>
      <c r="X173" s="24">
        <f t="shared" si="30"/>
        <v>965</v>
      </c>
      <c r="Y173" s="203">
        <f t="shared" si="29"/>
        <v>965</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974</v>
      </c>
      <c r="X174" s="24">
        <f t="shared" si="30"/>
        <v>975</v>
      </c>
      <c r="Y174" s="203">
        <f t="shared" si="29"/>
        <v>975</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990</v>
      </c>
      <c r="X175" s="24">
        <f t="shared" si="30"/>
        <v>990</v>
      </c>
      <c r="Y175" s="203">
        <f t="shared" si="29"/>
        <v>990</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992</v>
      </c>
      <c r="X176" s="24">
        <f t="shared" si="30"/>
        <v>990</v>
      </c>
      <c r="Y176" s="203">
        <f t="shared" si="29"/>
        <v>990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994</v>
      </c>
      <c r="X177" s="24">
        <f t="shared" si="30"/>
        <v>995</v>
      </c>
      <c r="Y177" s="203">
        <f t="shared" si="29"/>
        <v>995</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1010</v>
      </c>
      <c r="X178" s="24">
        <f t="shared" si="30"/>
        <v>1010</v>
      </c>
      <c r="Y178" s="203">
        <f t="shared" si="29"/>
        <v>1010</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1027</v>
      </c>
      <c r="X179" s="24">
        <f t="shared" si="30"/>
        <v>1025</v>
      </c>
      <c r="Y179" s="203">
        <f t="shared" si="29"/>
        <v>1025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1048</v>
      </c>
      <c r="X180" s="24">
        <f t="shared" si="30"/>
        <v>1050</v>
      </c>
      <c r="Y180" s="203">
        <f t="shared" si="29"/>
        <v>1050</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1058</v>
      </c>
      <c r="X181" s="24">
        <f t="shared" si="30"/>
        <v>1060</v>
      </c>
      <c r="Y181" s="203">
        <f t="shared" si="29"/>
        <v>1060</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1066</v>
      </c>
      <c r="X182" s="24">
        <f t="shared" si="30"/>
        <v>1065</v>
      </c>
      <c r="Y182" s="203">
        <f t="shared" si="29"/>
        <v>1065</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1069</v>
      </c>
      <c r="X183" s="24">
        <f t="shared" si="30"/>
        <v>1070</v>
      </c>
      <c r="Y183" s="203">
        <f t="shared" si="29"/>
        <v>1070</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1077</v>
      </c>
      <c r="X184" s="24">
        <f t="shared" si="30"/>
        <v>1075</v>
      </c>
      <c r="Y184" s="203">
        <f t="shared" si="29"/>
        <v>1075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1106</v>
      </c>
      <c r="X185" s="24">
        <f t="shared" si="30"/>
        <v>1105</v>
      </c>
      <c r="Y185" s="203">
        <f t="shared" si="29"/>
        <v>1105</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1130</v>
      </c>
      <c r="X186" s="24">
        <f t="shared" si="30"/>
        <v>1130</v>
      </c>
      <c r="Y186" s="203">
        <f t="shared" si="29"/>
        <v>1130</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1152</v>
      </c>
      <c r="X187" s="24">
        <f t="shared" si="30"/>
        <v>1150</v>
      </c>
      <c r="Y187" s="203">
        <f t="shared" si="29"/>
        <v>1150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1165</v>
      </c>
      <c r="X188" s="24">
        <f t="shared" si="30"/>
        <v>1165</v>
      </c>
      <c r="Y188" s="203">
        <f t="shared" si="29"/>
        <v>1165</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1184</v>
      </c>
      <c r="X189" s="24">
        <f t="shared" si="30"/>
        <v>1185</v>
      </c>
      <c r="Y189" s="203">
        <f t="shared" si="29"/>
        <v>1185</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1195</v>
      </c>
      <c r="X190" s="24">
        <f t="shared" si="30"/>
        <v>1195</v>
      </c>
      <c r="Y190" s="203">
        <f t="shared" si="29"/>
        <v>1195</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1205</v>
      </c>
      <c r="X191" s="24">
        <f t="shared" si="30"/>
        <v>1205</v>
      </c>
      <c r="Y191" s="203">
        <f t="shared" si="29"/>
        <v>1205</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1232</v>
      </c>
      <c r="X192" s="24">
        <f t="shared" si="30"/>
        <v>1230</v>
      </c>
      <c r="Y192" s="203">
        <f t="shared" si="29"/>
        <v>1230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1261</v>
      </c>
      <c r="X193" s="24">
        <f t="shared" si="30"/>
        <v>1260</v>
      </c>
      <c r="Y193" s="203">
        <f t="shared" si="29"/>
        <v>1260</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1276</v>
      </c>
      <c r="X194" s="24">
        <f t="shared" si="30"/>
        <v>1275</v>
      </c>
      <c r="Y194" s="203">
        <f t="shared" si="29"/>
        <v>1275</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1293</v>
      </c>
      <c r="X195" s="24">
        <f t="shared" si="30"/>
        <v>1295</v>
      </c>
      <c r="Y195" s="203">
        <f t="shared" si="29"/>
        <v>1295</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1312</v>
      </c>
      <c r="X196" s="24">
        <f t="shared" si="30"/>
        <v>1310</v>
      </c>
      <c r="Y196" s="203">
        <f t="shared" si="29"/>
        <v>1310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1327</v>
      </c>
      <c r="X197" s="24">
        <f>MROUND(W197,5)</f>
        <v>1325</v>
      </c>
      <c r="Y197" s="203">
        <f t="shared" si="29"/>
        <v>1325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1334</v>
      </c>
      <c r="X198" s="24">
        <f t="shared" si="30"/>
        <v>1335</v>
      </c>
      <c r="Y198" s="203">
        <f t="shared" si="29"/>
        <v>1335</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1364</v>
      </c>
      <c r="X199" s="24">
        <f t="shared" si="30"/>
        <v>1365</v>
      </c>
      <c r="Y199" s="203">
        <f t="shared" si="29"/>
        <v>1365</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1399</v>
      </c>
      <c r="X200" s="24">
        <f t="shared" si="30"/>
        <v>1400</v>
      </c>
      <c r="Y200" s="203">
        <f t="shared" si="29"/>
        <v>1400</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1424</v>
      </c>
      <c r="X201" s="24">
        <f t="shared" si="30"/>
        <v>1425</v>
      </c>
      <c r="Y201" s="203">
        <f t="shared" si="29"/>
        <v>1425</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1448</v>
      </c>
      <c r="X202" s="24">
        <f t="shared" si="30"/>
        <v>1450</v>
      </c>
      <c r="Y202" s="203">
        <f t="shared" si="29"/>
        <v>1450</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1471</v>
      </c>
      <c r="X203" s="24">
        <f t="shared" si="30"/>
        <v>1470</v>
      </c>
      <c r="Y203" s="203">
        <f t="shared" si="29"/>
        <v>1470</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1480</v>
      </c>
      <c r="X204" s="24">
        <f t="shared" si="30"/>
        <v>1480</v>
      </c>
      <c r="Y204" s="203">
        <f t="shared" si="29"/>
        <v>1480</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1483</v>
      </c>
      <c r="X205" s="24">
        <f t="shared" si="30"/>
        <v>1485</v>
      </c>
      <c r="Y205" s="203">
        <f t="shared" si="29"/>
        <v>1485</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1500</v>
      </c>
      <c r="X206" s="24">
        <f t="shared" si="30"/>
        <v>1500</v>
      </c>
      <c r="Y206" s="203">
        <f t="shared" si="29"/>
        <v>1500</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1527</v>
      </c>
      <c r="X207" s="24">
        <f t="shared" si="30"/>
        <v>1525</v>
      </c>
      <c r="Y207" s="203">
        <f t="shared" si="29"/>
        <v>1525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1552</v>
      </c>
      <c r="X208" s="24">
        <f t="shared" si="30"/>
        <v>1550</v>
      </c>
      <c r="Y208" s="203">
        <f t="shared" si="29"/>
        <v>1550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1579</v>
      </c>
      <c r="X209" s="24">
        <f t="shared" si="30"/>
        <v>1580</v>
      </c>
      <c r="Y209" s="203">
        <f t="shared" si="29"/>
        <v>1580</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1599</v>
      </c>
      <c r="X210" s="24">
        <f>MROUND(W210,5)</f>
        <v>1600</v>
      </c>
      <c r="Y210" s="203">
        <f t="shared" si="29"/>
        <v>1600</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SUM(C197,-V211,-$T$360)</f>
        <v>1604</v>
      </c>
      <c r="X211" s="24">
        <f t="shared" si="30"/>
        <v>1605</v>
      </c>
      <c r="Y211" s="203">
        <f t="shared" ref="Y211:Y273" si="40">IF(X211&gt;X210,X211,X210)</f>
        <v>1605</v>
      </c>
    </row>
    <row r="212" spans="1:25" ht="14.25" x14ac:dyDescent="0.2">
      <c r="A212" s="20">
        <v>44095.333333333336</v>
      </c>
      <c r="B212" s="23">
        <v>10</v>
      </c>
      <c r="C212" s="14">
        <f t="shared" si="33"/>
        <v>2523</v>
      </c>
      <c r="D212" s="21"/>
      <c r="E212" s="21"/>
      <c r="F212" s="21">
        <f t="shared" si="35"/>
        <v>15.714285714285714</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1618</v>
      </c>
      <c r="X212" s="24">
        <f t="shared" ref="X212:X279" si="41">MROUND(W212,5)</f>
        <v>1620</v>
      </c>
      <c r="Y212" s="203">
        <f t="shared" si="40"/>
        <v>1620</v>
      </c>
    </row>
    <row r="213" spans="1:25" ht="14.25" x14ac:dyDescent="0.2">
      <c r="A213" s="20">
        <v>44096.333333333336</v>
      </c>
      <c r="B213" s="24">
        <v>21</v>
      </c>
      <c r="C213" s="14">
        <f t="shared" si="33"/>
        <v>2544</v>
      </c>
      <c r="D213" s="21"/>
      <c r="E213" s="21"/>
      <c r="F213" s="21">
        <f t="shared" si="35"/>
        <v>14.142857142857142</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1636</v>
      </c>
      <c r="X213" s="24">
        <f t="shared" si="41"/>
        <v>1635</v>
      </c>
      <c r="Y213" s="203">
        <f t="shared" si="40"/>
        <v>1635</v>
      </c>
    </row>
    <row r="214" spans="1:25" ht="14.25" x14ac:dyDescent="0.2">
      <c r="A214" s="20">
        <v>44097.333333333336</v>
      </c>
      <c r="B214" s="24">
        <v>15</v>
      </c>
      <c r="C214" s="14">
        <f t="shared" si="33"/>
        <v>2559</v>
      </c>
      <c r="D214" s="21"/>
      <c r="E214" s="21"/>
      <c r="F214" s="21">
        <f t="shared" si="35"/>
        <v>13.285714285714286</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1654</v>
      </c>
      <c r="X214" s="24">
        <f t="shared" si="41"/>
        <v>1655</v>
      </c>
      <c r="Y214" s="203">
        <f t="shared" si="40"/>
        <v>1655</v>
      </c>
    </row>
    <row r="215" spans="1:25" ht="14.25" x14ac:dyDescent="0.2">
      <c r="A215" s="20">
        <v>44098.333333333336</v>
      </c>
      <c r="B215" s="30">
        <v>10</v>
      </c>
      <c r="C215" s="14">
        <f t="shared" si="33"/>
        <v>2569</v>
      </c>
      <c r="D215" s="21"/>
      <c r="E215" s="21"/>
      <c r="F215" s="21">
        <f t="shared" si="35"/>
        <v>12</v>
      </c>
      <c r="G215" s="21">
        <f t="shared" si="32"/>
        <v>1.4705882352941178</v>
      </c>
      <c r="H215" s="21">
        <f t="shared" si="37"/>
        <v>2.3109243697478994</v>
      </c>
      <c r="I215" s="21">
        <f t="shared" si="36"/>
        <v>16.176470588235297</v>
      </c>
      <c r="J215" s="21">
        <f t="shared" si="38"/>
        <v>38.088235294117638</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1686</v>
      </c>
      <c r="X215" s="24">
        <f t="shared" si="41"/>
        <v>1685</v>
      </c>
      <c r="Y215" s="203">
        <f t="shared" si="40"/>
        <v>1685</v>
      </c>
    </row>
    <row r="216" spans="1:25" ht="14.25" x14ac:dyDescent="0.2">
      <c r="A216" s="20">
        <v>44099.333333333336</v>
      </c>
      <c r="B216" s="23">
        <v>17</v>
      </c>
      <c r="C216" s="14">
        <f t="shared" si="33"/>
        <v>2586</v>
      </c>
      <c r="D216" s="21"/>
      <c r="E216" s="21"/>
      <c r="F216" s="21">
        <f t="shared" si="35"/>
        <v>11.428571428571429</v>
      </c>
      <c r="G216" s="21">
        <f t="shared" si="32"/>
        <v>2.5</v>
      </c>
      <c r="H216" s="21">
        <f t="shared" si="37"/>
        <v>2.0798319327731094</v>
      </c>
      <c r="I216" s="21">
        <f t="shared" si="36"/>
        <v>14.558823529411766</v>
      </c>
      <c r="J216" s="21">
        <f t="shared" si="38"/>
        <v>37.794117647058826</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1701</v>
      </c>
      <c r="X216" s="24">
        <f t="shared" si="41"/>
        <v>1700</v>
      </c>
      <c r="Y216" s="203">
        <f t="shared" si="40"/>
        <v>1700</v>
      </c>
    </row>
    <row r="217" spans="1:25" ht="14.25" x14ac:dyDescent="0.2">
      <c r="A217" s="20">
        <v>44100.333333333336</v>
      </c>
      <c r="B217" s="23">
        <v>6</v>
      </c>
      <c r="C217" s="14">
        <f t="shared" si="33"/>
        <v>2592</v>
      </c>
      <c r="D217" s="21"/>
      <c r="E217" s="21"/>
      <c r="F217" s="21">
        <f t="shared" si="35"/>
        <v>9.8571428571428577</v>
      </c>
      <c r="G217" s="21">
        <f t="shared" si="32"/>
        <v>0.88235294117647056</v>
      </c>
      <c r="H217" s="21">
        <f t="shared" si="37"/>
        <v>1.9537815126050422</v>
      </c>
      <c r="I217" s="21">
        <f t="shared" si="36"/>
        <v>13.676470588235295</v>
      </c>
      <c r="J217" s="21">
        <f t="shared" si="38"/>
        <v>35.294117647058826</v>
      </c>
      <c r="K217" s="22"/>
      <c r="L217" s="22"/>
      <c r="M217" s="22"/>
      <c r="N217" s="22"/>
      <c r="O217" s="125"/>
      <c r="P217" s="125"/>
      <c r="Q217" s="125"/>
      <c r="R217" s="22"/>
      <c r="S217" s="22"/>
      <c r="T217" s="23">
        <v>0</v>
      </c>
      <c r="U217" s="13">
        <f t="shared" si="34"/>
        <v>54</v>
      </c>
      <c r="V217" s="25">
        <v>14</v>
      </c>
      <c r="W217" s="24">
        <f t="shared" si="39"/>
        <v>1724</v>
      </c>
      <c r="X217" s="24">
        <f t="shared" si="41"/>
        <v>1725</v>
      </c>
      <c r="Y217" s="203">
        <f t="shared" si="40"/>
        <v>1725</v>
      </c>
    </row>
    <row r="218" spans="1:25" ht="14.25" x14ac:dyDescent="0.2">
      <c r="A218" s="20">
        <v>44101.333333333336</v>
      </c>
      <c r="B218" s="23">
        <v>5</v>
      </c>
      <c r="C218" s="14">
        <f t="shared" si="33"/>
        <v>2597</v>
      </c>
      <c r="D218" s="21"/>
      <c r="E218" s="21"/>
      <c r="F218" s="21">
        <f t="shared" si="35"/>
        <v>10.285714285714286</v>
      </c>
      <c r="G218" s="21">
        <f t="shared" si="32"/>
        <v>0.73529411764705888</v>
      </c>
      <c r="H218" s="21">
        <f t="shared" si="37"/>
        <v>1.7647058823529409</v>
      </c>
      <c r="I218" s="21">
        <f t="shared" si="36"/>
        <v>12.352941176470587</v>
      </c>
      <c r="J218" s="21">
        <f t="shared" si="38"/>
        <v>34.117647058823529</v>
      </c>
      <c r="K218" s="22"/>
      <c r="L218" s="22"/>
      <c r="M218" s="22"/>
      <c r="N218" s="22"/>
      <c r="O218" s="125"/>
      <c r="P218" s="125"/>
      <c r="Q218" s="125"/>
      <c r="R218" s="22"/>
      <c r="S218" s="22"/>
      <c r="T218" s="23">
        <v>0</v>
      </c>
      <c r="U218" s="13">
        <f t="shared" si="34"/>
        <v>54</v>
      </c>
      <c r="V218" s="25">
        <v>14</v>
      </c>
      <c r="W218" s="24">
        <f t="shared" si="39"/>
        <v>1737</v>
      </c>
      <c r="X218" s="24">
        <f t="shared" si="41"/>
        <v>1735</v>
      </c>
      <c r="Y218" s="203">
        <f t="shared" si="40"/>
        <v>1735</v>
      </c>
    </row>
    <row r="219" spans="1:25" ht="14.25" x14ac:dyDescent="0.2">
      <c r="A219" s="20">
        <v>44102.333333333336</v>
      </c>
      <c r="B219" s="23">
        <v>6</v>
      </c>
      <c r="C219" s="14">
        <f t="shared" si="33"/>
        <v>2603</v>
      </c>
      <c r="D219" s="21"/>
      <c r="E219" s="21"/>
      <c r="F219" s="21">
        <f t="shared" si="35"/>
        <v>11.142857142857142</v>
      </c>
      <c r="G219" s="21">
        <f t="shared" si="32"/>
        <v>0.88235294117647056</v>
      </c>
      <c r="H219" s="21">
        <f t="shared" si="37"/>
        <v>1.680672268907563</v>
      </c>
      <c r="I219" s="21">
        <f t="shared" si="36"/>
        <v>11.764705882352942</v>
      </c>
      <c r="J219" s="21">
        <f t="shared" si="38"/>
        <v>33.970588235294116</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1743</v>
      </c>
      <c r="X219" s="24">
        <f t="shared" si="41"/>
        <v>1745</v>
      </c>
      <c r="Y219" s="203">
        <f t="shared" si="40"/>
        <v>1745</v>
      </c>
    </row>
    <row r="220" spans="1:25" ht="14.25" x14ac:dyDescent="0.2">
      <c r="A220" s="20">
        <v>44103.333333333336</v>
      </c>
      <c r="B220" s="30">
        <v>10</v>
      </c>
      <c r="C220" s="14">
        <f t="shared" si="33"/>
        <v>2613</v>
      </c>
      <c r="D220" s="21"/>
      <c r="E220" s="21"/>
      <c r="F220" s="21">
        <f t="shared" si="35"/>
        <v>11</v>
      </c>
      <c r="G220" s="21">
        <f t="shared" si="32"/>
        <v>1.4705882352941178</v>
      </c>
      <c r="H220" s="21">
        <f t="shared" si="37"/>
        <v>1.4495798319327731</v>
      </c>
      <c r="I220" s="21">
        <f t="shared" si="36"/>
        <v>10.147058823529411</v>
      </c>
      <c r="J220" s="21">
        <f t="shared" si="38"/>
        <v>31.323529411764703</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1775</v>
      </c>
      <c r="X220" s="24">
        <f t="shared" si="41"/>
        <v>1775</v>
      </c>
      <c r="Y220" s="203">
        <f t="shared" si="40"/>
        <v>1775</v>
      </c>
    </row>
    <row r="221" spans="1:25" ht="14.25" x14ac:dyDescent="0.2">
      <c r="A221" s="20">
        <v>44104.333333333336</v>
      </c>
      <c r="B221" s="23">
        <v>18</v>
      </c>
      <c r="C221" s="14">
        <f t="shared" si="33"/>
        <v>2631</v>
      </c>
      <c r="D221" s="21"/>
      <c r="E221" s="21"/>
      <c r="F221" s="21">
        <f t="shared" si="35"/>
        <v>13.571428571428571</v>
      </c>
      <c r="G221" s="21">
        <f t="shared" si="32"/>
        <v>2.6470588235294117</v>
      </c>
      <c r="H221" s="21">
        <f t="shared" si="37"/>
        <v>1.5126050420168067</v>
      </c>
      <c r="I221" s="21">
        <f>G215+G216+G217+G218+G219+G220+G221</f>
        <v>10.588235294117647</v>
      </c>
      <c r="J221" s="21">
        <f t="shared" si="38"/>
        <v>28.529411764705884</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1814</v>
      </c>
      <c r="X221" s="24">
        <f t="shared" si="41"/>
        <v>1815</v>
      </c>
      <c r="Y221" s="203">
        <f t="shared" si="40"/>
        <v>1815</v>
      </c>
    </row>
    <row r="222" spans="1:25" ht="14.25" x14ac:dyDescent="0.2">
      <c r="A222" s="20">
        <v>44105.333333333336</v>
      </c>
      <c r="B222" s="23">
        <v>16</v>
      </c>
      <c r="C222" s="14">
        <f t="shared" si="33"/>
        <v>2647</v>
      </c>
      <c r="D222" s="21"/>
      <c r="E222" s="21"/>
      <c r="F222" s="21">
        <f t="shared" si="35"/>
        <v>14.285714285714286</v>
      </c>
      <c r="G222" s="21">
        <f t="shared" si="32"/>
        <v>2.3529411764705883</v>
      </c>
      <c r="H222" s="21">
        <f t="shared" si="37"/>
        <v>1.6386554621848739</v>
      </c>
      <c r="I222" s="21">
        <f t="shared" si="36"/>
        <v>11.470588235294118</v>
      </c>
      <c r="J222" s="21">
        <f t="shared" si="38"/>
        <v>27.647058823529413</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1833</v>
      </c>
      <c r="X222" s="24">
        <f t="shared" si="41"/>
        <v>1835</v>
      </c>
      <c r="Y222" s="203">
        <f t="shared" si="40"/>
        <v>1835</v>
      </c>
    </row>
    <row r="223" spans="1:25" ht="14.25" x14ac:dyDescent="0.2">
      <c r="A223" s="20">
        <v>44106.333333333336</v>
      </c>
      <c r="B223" s="23">
        <v>16</v>
      </c>
      <c r="C223" s="14">
        <f t="shared" si="33"/>
        <v>2663</v>
      </c>
      <c r="D223" s="21"/>
      <c r="E223" s="21"/>
      <c r="F223" s="21">
        <f t="shared" si="35"/>
        <v>15.714285714285714</v>
      </c>
      <c r="G223" s="21">
        <f t="shared" si="32"/>
        <v>2.3529411764705883</v>
      </c>
      <c r="H223" s="21">
        <f t="shared" si="37"/>
        <v>1.6176470588235294</v>
      </c>
      <c r="I223" s="21">
        <f t="shared" si="36"/>
        <v>11.323529411764707</v>
      </c>
      <c r="J223" s="21">
        <f t="shared" si="38"/>
        <v>25.882352941176471</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1861</v>
      </c>
      <c r="X223" s="24">
        <f t="shared" si="41"/>
        <v>1860</v>
      </c>
      <c r="Y223" s="203">
        <f t="shared" si="40"/>
        <v>1860</v>
      </c>
    </row>
    <row r="224" spans="1:25" ht="14.25" x14ac:dyDescent="0.2">
      <c r="A224" s="20">
        <v>44107.333333333336</v>
      </c>
      <c r="B224" s="23">
        <v>24</v>
      </c>
      <c r="C224" s="14">
        <f t="shared" si="33"/>
        <v>2687</v>
      </c>
      <c r="D224" s="21"/>
      <c r="E224" s="21"/>
      <c r="F224" s="21">
        <f t="shared" si="35"/>
        <v>20.428571428571427</v>
      </c>
      <c r="G224" s="21">
        <f t="shared" si="32"/>
        <v>3.5294117647058822</v>
      </c>
      <c r="H224" s="21">
        <f t="shared" si="37"/>
        <v>1.9957983193277311</v>
      </c>
      <c r="I224" s="21">
        <f t="shared" si="36"/>
        <v>13.970588235294118</v>
      </c>
      <c r="J224" s="21">
        <f t="shared" si="38"/>
        <v>27.647058823529413</v>
      </c>
      <c r="K224" s="22"/>
      <c r="L224" s="22"/>
      <c r="M224" s="22"/>
      <c r="N224" s="22"/>
      <c r="O224" s="125"/>
      <c r="P224" s="125"/>
      <c r="Q224" s="125"/>
      <c r="R224" s="22"/>
      <c r="S224" s="22"/>
      <c r="T224" s="23">
        <v>0</v>
      </c>
      <c r="U224" s="13">
        <f t="shared" si="34"/>
        <v>55</v>
      </c>
      <c r="V224" s="25">
        <v>12</v>
      </c>
      <c r="W224" s="24">
        <f t="shared" si="39"/>
        <v>1873</v>
      </c>
      <c r="X224" s="24">
        <f t="shared" si="41"/>
        <v>1875</v>
      </c>
      <c r="Y224" s="203">
        <f t="shared" si="40"/>
        <v>1875</v>
      </c>
    </row>
    <row r="225" spans="1:25" ht="14.25" x14ac:dyDescent="0.2">
      <c r="A225" s="20">
        <v>44108.333333333336</v>
      </c>
      <c r="B225" s="23">
        <v>10</v>
      </c>
      <c r="C225" s="14">
        <f t="shared" si="33"/>
        <v>2697</v>
      </c>
      <c r="D225" s="21"/>
      <c r="E225" s="21"/>
      <c r="F225" s="21">
        <f t="shared" si="35"/>
        <v>25.714285714285715</v>
      </c>
      <c r="G225" s="21">
        <f t="shared" si="32"/>
        <v>1.4705882352941178</v>
      </c>
      <c r="H225" s="21">
        <f t="shared" si="37"/>
        <v>2.1008403361344539</v>
      </c>
      <c r="I225" s="21">
        <f t="shared" si="36"/>
        <v>14.705882352941178</v>
      </c>
      <c r="J225" s="21">
        <f t="shared" si="38"/>
        <v>27.058823529411761</v>
      </c>
      <c r="K225" s="22"/>
      <c r="L225" s="22"/>
      <c r="M225" s="22"/>
      <c r="N225" s="22"/>
      <c r="O225" s="125"/>
      <c r="P225" s="125"/>
      <c r="Q225" s="125"/>
      <c r="R225" s="22"/>
      <c r="S225" s="22"/>
      <c r="T225" s="23">
        <v>0</v>
      </c>
      <c r="U225" s="13">
        <f t="shared" si="34"/>
        <v>55</v>
      </c>
      <c r="V225" s="25">
        <v>12</v>
      </c>
      <c r="W225" s="24">
        <f t="shared" si="39"/>
        <v>1887</v>
      </c>
      <c r="X225" s="24">
        <f t="shared" si="41"/>
        <v>1885</v>
      </c>
      <c r="Y225" s="203">
        <f t="shared" si="40"/>
        <v>1885</v>
      </c>
    </row>
    <row r="226" spans="1:25" ht="14.25" x14ac:dyDescent="0.2">
      <c r="A226" s="20">
        <v>44109.333333333336</v>
      </c>
      <c r="B226" s="23">
        <v>16</v>
      </c>
      <c r="C226" s="14">
        <f t="shared" si="33"/>
        <v>2713</v>
      </c>
      <c r="D226" s="21"/>
      <c r="E226" s="21"/>
      <c r="F226" s="21">
        <f t="shared" si="35"/>
        <v>31.714285714285715</v>
      </c>
      <c r="G226" s="21">
        <f t="shared" si="32"/>
        <v>2.3529411764705883</v>
      </c>
      <c r="H226" s="21">
        <f t="shared" si="37"/>
        <v>2.3109243697478989</v>
      </c>
      <c r="I226" s="21">
        <f t="shared" si="36"/>
        <v>16.176470588235293</v>
      </c>
      <c r="J226" s="21">
        <f t="shared" si="38"/>
        <v>27.941176470588232</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1899</v>
      </c>
      <c r="X226" s="24">
        <f t="shared" si="41"/>
        <v>1900</v>
      </c>
      <c r="Y226" s="203">
        <f t="shared" si="40"/>
        <v>1900</v>
      </c>
    </row>
    <row r="227" spans="1:25" ht="14.25" x14ac:dyDescent="0.2">
      <c r="A227" s="20">
        <v>44110.333333333336</v>
      </c>
      <c r="B227" s="30">
        <v>43</v>
      </c>
      <c r="C227" s="14">
        <f t="shared" si="33"/>
        <v>2756</v>
      </c>
      <c r="D227" s="21"/>
      <c r="E227" s="21"/>
      <c r="F227" s="21">
        <f t="shared" si="35"/>
        <v>38.714285714285715</v>
      </c>
      <c r="G227" s="21">
        <f t="shared" si="32"/>
        <v>6.3235294117647056</v>
      </c>
      <c r="H227" s="21">
        <f t="shared" si="37"/>
        <v>3.0042016806722693</v>
      </c>
      <c r="I227" s="21">
        <f t="shared" si="36"/>
        <v>21.029411764705884</v>
      </c>
      <c r="J227" s="21">
        <f t="shared" si="38"/>
        <v>31.176470588235293</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1922</v>
      </c>
      <c r="X227" s="24">
        <f t="shared" si="41"/>
        <v>1920</v>
      </c>
      <c r="Y227" s="203">
        <f t="shared" si="40"/>
        <v>1920</v>
      </c>
    </row>
    <row r="228" spans="1:25" ht="14.25" x14ac:dyDescent="0.2">
      <c r="A228" s="20">
        <v>44111.333333333336</v>
      </c>
      <c r="B228" s="23">
        <v>55</v>
      </c>
      <c r="C228" s="14">
        <f t="shared" si="33"/>
        <v>2811</v>
      </c>
      <c r="D228" s="21"/>
      <c r="E228" s="21"/>
      <c r="F228" s="21">
        <f t="shared" si="35"/>
        <v>44.285714285714285</v>
      </c>
      <c r="G228" s="21">
        <f t="shared" si="32"/>
        <v>8.0882352941176467</v>
      </c>
      <c r="H228" s="21">
        <f t="shared" si="37"/>
        <v>3.7815126050420167</v>
      </c>
      <c r="I228" s="21">
        <f t="shared" si="36"/>
        <v>26.470588235294116</v>
      </c>
      <c r="J228" s="21">
        <f t="shared" si="38"/>
        <v>37.058823529411768</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1936</v>
      </c>
      <c r="X228" s="24">
        <f t="shared" si="41"/>
        <v>1935</v>
      </c>
      <c r="Y228" s="203">
        <f t="shared" si="40"/>
        <v>1935</v>
      </c>
    </row>
    <row r="229" spans="1:25" ht="14.25" x14ac:dyDescent="0.2">
      <c r="A229" s="20">
        <v>44112.333333333336</v>
      </c>
      <c r="B229" s="23">
        <v>58</v>
      </c>
      <c r="C229" s="14">
        <f t="shared" si="33"/>
        <v>2869</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1947</v>
      </c>
      <c r="X229" s="24">
        <f t="shared" si="41"/>
        <v>1945</v>
      </c>
      <c r="Y229" s="203">
        <f t="shared" si="40"/>
        <v>1945</v>
      </c>
    </row>
    <row r="230" spans="1:25" ht="14.25" x14ac:dyDescent="0.2">
      <c r="A230" s="20">
        <v>44113.333333333336</v>
      </c>
      <c r="B230" s="30">
        <v>65</v>
      </c>
      <c r="C230" s="14">
        <f t="shared" si="33"/>
        <v>2934</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1960</v>
      </c>
      <c r="X230" s="24">
        <f t="shared" si="41"/>
        <v>1960</v>
      </c>
      <c r="Y230" s="203">
        <f t="shared" si="40"/>
        <v>1960</v>
      </c>
    </row>
    <row r="231" spans="1:25" ht="14.25" x14ac:dyDescent="0.2">
      <c r="A231" s="20">
        <v>44114.333333333336</v>
      </c>
      <c r="B231" s="23">
        <v>63</v>
      </c>
      <c r="C231" s="14">
        <f t="shared" si="33"/>
        <v>2997</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1966</v>
      </c>
      <c r="X231" s="24">
        <f t="shared" si="41"/>
        <v>1965</v>
      </c>
      <c r="Y231" s="203">
        <f t="shared" si="40"/>
        <v>1965</v>
      </c>
    </row>
    <row r="232" spans="1:25" ht="14.25" x14ac:dyDescent="0.2">
      <c r="A232" s="20">
        <v>44115.333333333336</v>
      </c>
      <c r="B232" s="23">
        <v>24</v>
      </c>
      <c r="C232" s="14">
        <f t="shared" si="33"/>
        <v>3021</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1971</v>
      </c>
      <c r="X232" s="24">
        <f t="shared" si="41"/>
        <v>1970</v>
      </c>
      <c r="Y232" s="203">
        <f t="shared" si="40"/>
        <v>1970</v>
      </c>
    </row>
    <row r="233" spans="1:25" ht="14.25" x14ac:dyDescent="0.2">
      <c r="A233" s="20">
        <v>44116.333333333336</v>
      </c>
      <c r="B233" s="30">
        <v>45</v>
      </c>
      <c r="C233" s="14">
        <f t="shared" si="33"/>
        <v>3066</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1971</v>
      </c>
      <c r="X233" s="24">
        <f t="shared" si="41"/>
        <v>1970</v>
      </c>
      <c r="Y233" s="203">
        <f t="shared" si="40"/>
        <v>1970</v>
      </c>
    </row>
    <row r="234" spans="1:25" ht="14.25" x14ac:dyDescent="0.2">
      <c r="A234" s="20">
        <v>44117.333333333336</v>
      </c>
      <c r="B234" s="30">
        <v>130</v>
      </c>
      <c r="C234" s="14">
        <f t="shared" si="33"/>
        <v>3196</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1979</v>
      </c>
      <c r="X234" s="24">
        <f t="shared" si="41"/>
        <v>1980</v>
      </c>
      <c r="Y234" s="204">
        <f t="shared" si="40"/>
        <v>1980</v>
      </c>
    </row>
    <row r="235" spans="1:25" ht="14.25" x14ac:dyDescent="0.2">
      <c r="A235" s="20">
        <v>44118.333333333336</v>
      </c>
      <c r="B235" s="23">
        <v>142</v>
      </c>
      <c r="C235" s="14">
        <f t="shared" si="33"/>
        <v>3338</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1992</v>
      </c>
      <c r="X235" s="24">
        <f t="shared" si="41"/>
        <v>1990</v>
      </c>
      <c r="Y235" s="204">
        <f t="shared" si="40"/>
        <v>1990</v>
      </c>
    </row>
    <row r="236" spans="1:25" ht="14.25" x14ac:dyDescent="0.2">
      <c r="A236" s="20">
        <v>44119.333333333336</v>
      </c>
      <c r="B236" s="30">
        <v>147</v>
      </c>
      <c r="C236" s="14">
        <f t="shared" si="33"/>
        <v>3485</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2007</v>
      </c>
      <c r="X236" s="24">
        <f t="shared" si="41"/>
        <v>2005</v>
      </c>
      <c r="Y236" s="204">
        <f t="shared" si="40"/>
        <v>2005</v>
      </c>
    </row>
    <row r="237" spans="1:25" ht="14.25" x14ac:dyDescent="0.2">
      <c r="A237" s="20">
        <v>44120.333333333336</v>
      </c>
      <c r="B237" s="30">
        <v>156</v>
      </c>
      <c r="C237" s="14">
        <f t="shared" si="33"/>
        <v>3641</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2023</v>
      </c>
      <c r="X237" s="24">
        <f t="shared" si="41"/>
        <v>2025</v>
      </c>
      <c r="Y237" s="204">
        <f t="shared" si="40"/>
        <v>2025</v>
      </c>
    </row>
    <row r="238" spans="1:25" ht="14.25" x14ac:dyDescent="0.2">
      <c r="A238" s="20">
        <v>44121.333333333336</v>
      </c>
      <c r="B238" s="30">
        <v>123</v>
      </c>
      <c r="C238" s="14">
        <f t="shared" si="33"/>
        <v>3764</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2047</v>
      </c>
      <c r="X238" s="24">
        <f t="shared" si="41"/>
        <v>2045</v>
      </c>
      <c r="Y238" s="204">
        <f t="shared" si="40"/>
        <v>2045</v>
      </c>
    </row>
    <row r="239" spans="1:25" ht="14.25" x14ac:dyDescent="0.2">
      <c r="A239" s="20">
        <v>44122.333333333336</v>
      </c>
      <c r="B239" s="30">
        <v>89</v>
      </c>
      <c r="C239" s="14">
        <f t="shared" si="33"/>
        <v>3853</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2057</v>
      </c>
      <c r="X239" s="24">
        <f t="shared" si="41"/>
        <v>2055</v>
      </c>
      <c r="Y239" s="204">
        <f t="shared" si="40"/>
        <v>2055</v>
      </c>
    </row>
    <row r="240" spans="1:25" ht="14.25" x14ac:dyDescent="0.2">
      <c r="A240" s="20">
        <v>44123.333333333336</v>
      </c>
      <c r="B240" s="30">
        <v>87</v>
      </c>
      <c r="C240" s="14">
        <f t="shared" si="33"/>
        <v>3940</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2062</v>
      </c>
      <c r="X240" s="24">
        <f t="shared" si="41"/>
        <v>2060</v>
      </c>
      <c r="Y240" s="204">
        <f t="shared" si="40"/>
        <v>2060</v>
      </c>
    </row>
    <row r="241" spans="1:25" ht="14.25" x14ac:dyDescent="0.2">
      <c r="A241" s="20">
        <v>44124.333333333336</v>
      </c>
      <c r="B241" s="30">
        <v>258</v>
      </c>
      <c r="C241" s="14">
        <f t="shared" si="33"/>
        <v>4198</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2096</v>
      </c>
      <c r="X241" s="24">
        <f t="shared" si="41"/>
        <v>2095</v>
      </c>
      <c r="Y241" s="204">
        <f t="shared" si="40"/>
        <v>2095</v>
      </c>
    </row>
    <row r="242" spans="1:25" ht="14.25" x14ac:dyDescent="0.2">
      <c r="A242" s="20">
        <v>44125.333333333336</v>
      </c>
      <c r="B242" s="30">
        <v>273</v>
      </c>
      <c r="C242" s="14">
        <f t="shared" si="33"/>
        <v>4471</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2160</v>
      </c>
      <c r="X242" s="24">
        <f t="shared" si="41"/>
        <v>2160</v>
      </c>
      <c r="Y242" s="204">
        <f t="shared" si="40"/>
        <v>2160</v>
      </c>
    </row>
    <row r="243" spans="1:25" ht="14.25" x14ac:dyDescent="0.2">
      <c r="A243" s="20">
        <v>44126.333333333336</v>
      </c>
      <c r="B243" s="30">
        <v>269</v>
      </c>
      <c r="C243" s="14">
        <f t="shared" si="33"/>
        <v>4740</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2215</v>
      </c>
      <c r="X243" s="24">
        <f t="shared" si="41"/>
        <v>2215</v>
      </c>
      <c r="Y243" s="204">
        <f t="shared" si="40"/>
        <v>2215</v>
      </c>
    </row>
    <row r="244" spans="1:25" ht="14.25" x14ac:dyDescent="0.2">
      <c r="A244" s="20">
        <v>44127.333333333336</v>
      </c>
      <c r="B244" s="23">
        <v>264</v>
      </c>
      <c r="C244" s="14">
        <f t="shared" si="33"/>
        <v>5004</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2270</v>
      </c>
      <c r="X244" s="24">
        <f t="shared" si="41"/>
        <v>2270</v>
      </c>
      <c r="Y244" s="204">
        <f t="shared" si="40"/>
        <v>2270</v>
      </c>
    </row>
    <row r="245" spans="1:25" ht="14.25" x14ac:dyDescent="0.2">
      <c r="A245" s="20">
        <v>44128.333333333336</v>
      </c>
      <c r="B245" s="30">
        <v>324</v>
      </c>
      <c r="C245" s="14">
        <f t="shared" si="33"/>
        <v>5328</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2333</v>
      </c>
      <c r="X245" s="24">
        <f t="shared" si="41"/>
        <v>2335</v>
      </c>
      <c r="Y245" s="204">
        <f t="shared" si="40"/>
        <v>2335</v>
      </c>
    </row>
    <row r="246" spans="1:25" ht="14.25" x14ac:dyDescent="0.2">
      <c r="A246" s="20">
        <v>44129.333333333336</v>
      </c>
      <c r="B246" s="30">
        <v>157</v>
      </c>
      <c r="C246" s="14">
        <f t="shared" si="33"/>
        <v>5485</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2357</v>
      </c>
      <c r="X246" s="24">
        <f t="shared" si="41"/>
        <v>2355</v>
      </c>
      <c r="Y246" s="204">
        <f t="shared" si="40"/>
        <v>2355</v>
      </c>
    </row>
    <row r="247" spans="1:25" ht="14.25" x14ac:dyDescent="0.2">
      <c r="A247" s="20">
        <v>44130.333333333336</v>
      </c>
      <c r="B247" s="30">
        <v>280</v>
      </c>
      <c r="C247" s="14">
        <f t="shared" si="33"/>
        <v>5765</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2381</v>
      </c>
      <c r="X247" s="24">
        <f t="shared" si="41"/>
        <v>2380</v>
      </c>
      <c r="Y247" s="204">
        <f t="shared" si="40"/>
        <v>2380</v>
      </c>
    </row>
    <row r="248" spans="1:25" ht="14.25" x14ac:dyDescent="0.2">
      <c r="A248" s="20">
        <v>44131.333333333336</v>
      </c>
      <c r="B248" s="30">
        <v>441</v>
      </c>
      <c r="C248" s="14">
        <f t="shared" si="33"/>
        <v>6206</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2500</v>
      </c>
      <c r="X248" s="24">
        <f t="shared" si="41"/>
        <v>2500</v>
      </c>
      <c r="Y248" s="204">
        <f t="shared" si="40"/>
        <v>2500</v>
      </c>
    </row>
    <row r="249" spans="1:25" ht="14.25" x14ac:dyDescent="0.2">
      <c r="A249" s="20">
        <v>44132.333333333336</v>
      </c>
      <c r="B249" s="30">
        <v>460</v>
      </c>
      <c r="C249" s="14">
        <f t="shared" si="33"/>
        <v>6666</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2644</v>
      </c>
      <c r="X249" s="24">
        <f t="shared" si="41"/>
        <v>2645</v>
      </c>
      <c r="Y249" s="204">
        <f t="shared" si="40"/>
        <v>2645</v>
      </c>
    </row>
    <row r="250" spans="1:25" ht="14.25" x14ac:dyDescent="0.2">
      <c r="A250" s="20">
        <v>44133.333333333336</v>
      </c>
      <c r="B250" s="23">
        <v>388</v>
      </c>
      <c r="C250" s="14">
        <f t="shared" si="33"/>
        <v>7054</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2784</v>
      </c>
      <c r="X250" s="24">
        <f t="shared" si="41"/>
        <v>2785</v>
      </c>
      <c r="Y250" s="204">
        <f t="shared" si="40"/>
        <v>2785</v>
      </c>
    </row>
    <row r="251" spans="1:25" ht="14.25" x14ac:dyDescent="0.2">
      <c r="A251" s="20">
        <v>44134.333333333336</v>
      </c>
      <c r="B251" s="30">
        <v>389</v>
      </c>
      <c r="C251" s="14">
        <f t="shared" si="33"/>
        <v>7443</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2944</v>
      </c>
      <c r="X251" s="24">
        <f t="shared" si="41"/>
        <v>2945</v>
      </c>
      <c r="Y251" s="204">
        <f t="shared" si="40"/>
        <v>2945</v>
      </c>
    </row>
    <row r="252" spans="1:25" ht="14.25" x14ac:dyDescent="0.2">
      <c r="A252" s="20">
        <v>44135.333333333336</v>
      </c>
      <c r="B252" s="23">
        <v>367</v>
      </c>
      <c r="C252" s="14">
        <f t="shared" si="33"/>
        <v>7810</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3067</v>
      </c>
      <c r="X252" s="24">
        <f t="shared" si="41"/>
        <v>3065</v>
      </c>
      <c r="Y252" s="204">
        <f t="shared" si="40"/>
        <v>3065</v>
      </c>
    </row>
    <row r="253" spans="1:25" ht="14.25" x14ac:dyDescent="0.2">
      <c r="A253" s="20">
        <v>44136.333333333336</v>
      </c>
      <c r="B253" s="30">
        <v>285</v>
      </c>
      <c r="C253" s="14">
        <f t="shared" si="33"/>
        <v>8095</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3156</v>
      </c>
      <c r="X253" s="24">
        <f t="shared" si="41"/>
        <v>3155</v>
      </c>
      <c r="Y253" s="204">
        <f t="shared" si="40"/>
        <v>3155</v>
      </c>
    </row>
    <row r="254" spans="1:25" ht="14.25" x14ac:dyDescent="0.2">
      <c r="A254" s="20">
        <v>44137.333333333336</v>
      </c>
      <c r="B254" s="23">
        <v>250</v>
      </c>
      <c r="C254" s="14">
        <f t="shared" si="33"/>
        <v>8345</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3208</v>
      </c>
      <c r="X254" s="24">
        <f t="shared" si="41"/>
        <v>3210</v>
      </c>
      <c r="Y254" s="204">
        <f t="shared" si="40"/>
        <v>3210</v>
      </c>
    </row>
    <row r="255" spans="1:25" ht="14.25" x14ac:dyDescent="0.2">
      <c r="A255" s="20">
        <v>44138.333333333336</v>
      </c>
      <c r="B255" s="30">
        <v>466</v>
      </c>
      <c r="C255" s="14">
        <f t="shared" si="33"/>
        <v>8811</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3451</v>
      </c>
      <c r="X255" s="24">
        <f t="shared" si="41"/>
        <v>3450</v>
      </c>
      <c r="Y255" s="204">
        <f t="shared" si="40"/>
        <v>3450</v>
      </c>
    </row>
    <row r="256" spans="1:25" ht="14.25" x14ac:dyDescent="0.2">
      <c r="A256" s="20">
        <v>44139.333333333336</v>
      </c>
      <c r="B256" s="30">
        <v>496</v>
      </c>
      <c r="C256" s="14">
        <f t="shared" si="33"/>
        <v>9307</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3724</v>
      </c>
      <c r="X256" s="24">
        <f t="shared" si="41"/>
        <v>3725</v>
      </c>
      <c r="Y256" s="204">
        <f t="shared" si="40"/>
        <v>3725</v>
      </c>
    </row>
    <row r="257" spans="1:25" ht="14.25" x14ac:dyDescent="0.2">
      <c r="A257" s="20">
        <v>44140.333333333336</v>
      </c>
      <c r="B257" s="23">
        <v>457</v>
      </c>
      <c r="C257" s="14">
        <f t="shared" si="33"/>
        <v>9764</v>
      </c>
      <c r="D257" s="21"/>
      <c r="E257" s="21"/>
      <c r="F257" s="21">
        <f t="shared" si="35"/>
        <v>365.85714285714283</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3994</v>
      </c>
      <c r="X257" s="24">
        <f t="shared" si="41"/>
        <v>3995</v>
      </c>
      <c r="Y257" s="204">
        <f t="shared" si="40"/>
        <v>3995</v>
      </c>
    </row>
    <row r="258" spans="1:25" ht="14.25" x14ac:dyDescent="0.2">
      <c r="A258" s="20">
        <v>44141.333333333336</v>
      </c>
      <c r="B258" s="23">
        <v>398</v>
      </c>
      <c r="C258" s="14">
        <f t="shared" si="33"/>
        <v>10162</v>
      </c>
      <c r="D258" s="21"/>
      <c r="E258" s="21"/>
      <c r="F258" s="21">
        <f t="shared" si="35"/>
        <v>357.57142857142856</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4259</v>
      </c>
      <c r="X258" s="24">
        <f t="shared" si="41"/>
        <v>4260</v>
      </c>
      <c r="Y258" s="204">
        <f t="shared" si="40"/>
        <v>4260</v>
      </c>
    </row>
    <row r="259" spans="1:25" ht="14.25" x14ac:dyDescent="0.2">
      <c r="A259" s="20">
        <v>44142.333333333336</v>
      </c>
      <c r="B259" s="30">
        <v>363</v>
      </c>
      <c r="C259" s="14">
        <f t="shared" si="33"/>
        <v>10525</v>
      </c>
      <c r="D259" s="21"/>
      <c r="E259" s="21"/>
      <c r="F259" s="21">
        <f t="shared" si="35"/>
        <v>355.85714285714283</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4583</v>
      </c>
      <c r="X259" s="24">
        <f t="shared" si="41"/>
        <v>4585</v>
      </c>
      <c r="Y259" s="204">
        <f t="shared" si="40"/>
        <v>4585</v>
      </c>
    </row>
    <row r="260" spans="1:25" ht="14.25" x14ac:dyDescent="0.2">
      <c r="A260" s="20">
        <v>44143.333333333336</v>
      </c>
      <c r="B260" s="30">
        <v>131</v>
      </c>
      <c r="C260" s="14">
        <f t="shared" si="33"/>
        <v>10656</v>
      </c>
      <c r="D260" s="21"/>
      <c r="E260" s="21"/>
      <c r="F260" s="21">
        <f t="shared" si="35"/>
        <v>331.42857142857144</v>
      </c>
      <c r="G260" s="21">
        <f t="shared" ref="G260:G323" si="47">B260/6.8</f>
        <v>19.264705882352942</v>
      </c>
      <c r="H260" s="21">
        <f t="shared" si="37"/>
        <v>53.80252100840336</v>
      </c>
      <c r="I260" s="21">
        <f t="shared" si="45"/>
        <v>376.61764705882354</v>
      </c>
      <c r="J260" s="21">
        <f t="shared" si="38"/>
        <v>760.44117647058818</v>
      </c>
      <c r="K260" s="22"/>
      <c r="L260" s="22"/>
      <c r="M260" s="22"/>
      <c r="N260" s="22"/>
      <c r="O260" s="125"/>
      <c r="P260" s="125"/>
      <c r="Q260" s="125"/>
      <c r="R260" s="22"/>
      <c r="S260" s="22"/>
      <c r="T260" s="30">
        <v>2</v>
      </c>
      <c r="U260" s="13">
        <f t="shared" si="34"/>
        <v>102</v>
      </c>
      <c r="V260" s="23">
        <v>131</v>
      </c>
      <c r="W260" s="24">
        <f t="shared" si="39"/>
        <v>4740</v>
      </c>
      <c r="X260" s="24">
        <f t="shared" si="41"/>
        <v>4740</v>
      </c>
      <c r="Y260" s="204">
        <f t="shared" si="40"/>
        <v>4740</v>
      </c>
    </row>
    <row r="261" spans="1:25" ht="14.25" x14ac:dyDescent="0.2">
      <c r="A261" s="20">
        <v>44144.333333333336</v>
      </c>
      <c r="B261" s="30">
        <v>192</v>
      </c>
      <c r="C261" s="14">
        <f t="shared" ref="C261:E324" si="48">SUM(C260,B261)</f>
        <v>10848</v>
      </c>
      <c r="D261" s="21"/>
      <c r="E261" s="21"/>
      <c r="F261" s="21">
        <f t="shared" si="35"/>
        <v>313.28571428571428</v>
      </c>
      <c r="G261" s="21">
        <f t="shared" si="47"/>
        <v>28.235294117647058</v>
      </c>
      <c r="H261" s="21">
        <f t="shared" si="37"/>
        <v>52.584033613445385</v>
      </c>
      <c r="I261" s="21">
        <f t="shared" si="45"/>
        <v>368.08823529411768</v>
      </c>
      <c r="J261" s="21">
        <f t="shared" si="38"/>
        <v>747.50000000000011</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5011</v>
      </c>
      <c r="X261" s="24">
        <f t="shared" si="41"/>
        <v>5010</v>
      </c>
      <c r="Y261" s="204">
        <f t="shared" si="40"/>
        <v>5010</v>
      </c>
    </row>
    <row r="262" spans="1:25" ht="14.25" x14ac:dyDescent="0.2">
      <c r="A262" s="20">
        <v>44145.333333333336</v>
      </c>
      <c r="B262" s="30">
        <v>454</v>
      </c>
      <c r="C262" s="14">
        <f t="shared" si="48"/>
        <v>11302</v>
      </c>
      <c r="D262" s="21"/>
      <c r="E262" s="21"/>
      <c r="F262" s="21">
        <f t="shared" si="35"/>
        <v>304.42857142857144</v>
      </c>
      <c r="G262" s="21">
        <f t="shared" si="47"/>
        <v>66.764705882352942</v>
      </c>
      <c r="H262" s="21">
        <f t="shared" si="37"/>
        <v>52.331932773109244</v>
      </c>
      <c r="I262" s="21">
        <f t="shared" si="45"/>
        <v>366.3235294117647</v>
      </c>
      <c r="J262" s="21">
        <f t="shared" si="38"/>
        <v>749.41176470588232</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5445</v>
      </c>
      <c r="X262" s="24">
        <f t="shared" si="41"/>
        <v>5445</v>
      </c>
      <c r="Y262" s="204">
        <f t="shared" si="40"/>
        <v>5445</v>
      </c>
    </row>
    <row r="263" spans="1:25" ht="14.25" x14ac:dyDescent="0.2">
      <c r="A263" s="20">
        <v>44146.333333333336</v>
      </c>
      <c r="B263" s="30">
        <v>325</v>
      </c>
      <c r="C263" s="14">
        <f t="shared" si="48"/>
        <v>11627</v>
      </c>
      <c r="D263" s="21"/>
      <c r="E263" s="21"/>
      <c r="F263" s="21">
        <f t="shared" ref="F263:F326" si="49">AVERAGE(B260:B266)</f>
        <v>290.28571428571428</v>
      </c>
      <c r="G263" s="21">
        <f t="shared" si="47"/>
        <v>47.794117647058826</v>
      </c>
      <c r="H263" s="21">
        <f t="shared" si="37"/>
        <v>48.739495798319332</v>
      </c>
      <c r="I263" s="21">
        <f t="shared" si="45"/>
        <v>341.1764705882353</v>
      </c>
      <c r="J263" s="21">
        <f t="shared" si="38"/>
        <v>729.55882352941171</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5913</v>
      </c>
      <c r="X263" s="24">
        <f t="shared" si="41"/>
        <v>5915</v>
      </c>
      <c r="Y263" s="204">
        <f t="shared" si="40"/>
        <v>5915</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46.071428571428569</v>
      </c>
      <c r="I264" s="21">
        <f t="shared" si="45"/>
        <v>322.5</v>
      </c>
      <c r="J264" s="21">
        <f t="shared" si="38"/>
        <v>721.02941176470574</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6308</v>
      </c>
      <c r="X264" s="24">
        <f t="shared" si="41"/>
        <v>6310</v>
      </c>
      <c r="Y264" s="204">
        <f t="shared" si="40"/>
        <v>6310</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44.768907563025216</v>
      </c>
      <c r="I265" s="21">
        <f t="shared" si="45"/>
        <v>313.38235294117652</v>
      </c>
      <c r="J265" s="21">
        <f t="shared" si="38"/>
        <v>713.23529411764696</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6689</v>
      </c>
      <c r="X265" s="24">
        <f t="shared" si="41"/>
        <v>6690</v>
      </c>
      <c r="Y265" s="204">
        <f t="shared" si="40"/>
        <v>6690</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42.689075630252098</v>
      </c>
      <c r="I266" s="21">
        <f t="shared" si="45"/>
        <v>298.8235294117647</v>
      </c>
      <c r="J266" s="21">
        <f t="shared" si="38"/>
        <v>698.08823529411757</v>
      </c>
      <c r="K266" s="22"/>
      <c r="L266" s="22"/>
      <c r="M266" s="22"/>
      <c r="N266" s="22"/>
      <c r="O266" s="125"/>
      <c r="P266" s="125"/>
      <c r="Q266" s="125"/>
      <c r="R266" s="22"/>
      <c r="S266" s="22"/>
      <c r="T266" s="30">
        <v>3</v>
      </c>
      <c r="U266" s="13">
        <f t="shared" ref="U266:U329" si="50">SUM(U265,T266)</f>
        <v>124</v>
      </c>
      <c r="V266" s="23">
        <v>140</v>
      </c>
      <c r="W266" s="24">
        <f t="shared" si="39"/>
        <v>7056</v>
      </c>
      <c r="X266" s="24">
        <f t="shared" si="41"/>
        <v>7055</v>
      </c>
      <c r="Y266" s="204">
        <f t="shared" si="40"/>
        <v>7055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671.32352941176464</v>
      </c>
      <c r="K267" s="22"/>
      <c r="L267" s="22"/>
      <c r="M267" s="22"/>
      <c r="N267" s="22"/>
      <c r="O267" s="125"/>
      <c r="P267" s="125"/>
      <c r="Q267" s="125"/>
      <c r="R267" s="22"/>
      <c r="S267" s="22"/>
      <c r="T267" s="23">
        <v>2</v>
      </c>
      <c r="U267" s="13">
        <f t="shared" si="50"/>
        <v>126</v>
      </c>
      <c r="V267" s="23">
        <v>140</v>
      </c>
      <c r="W267" s="24">
        <f t="shared" si="39"/>
        <v>7341</v>
      </c>
      <c r="X267" s="24">
        <f t="shared" si="41"/>
        <v>7340</v>
      </c>
      <c r="Y267" s="204">
        <f t="shared" si="40"/>
        <v>7340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668.08823529411768</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7572</v>
      </c>
      <c r="X268" s="24">
        <f t="shared" si="41"/>
        <v>7570</v>
      </c>
      <c r="Y268" s="205">
        <f t="shared" si="40"/>
        <v>7570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659.55882352941171</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8022</v>
      </c>
      <c r="X269" s="24">
        <f t="shared" si="41"/>
        <v>8020</v>
      </c>
      <c r="Y269" s="205">
        <f t="shared" si="40"/>
        <v>8020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636.76470588235293</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8522</v>
      </c>
      <c r="X270" s="24">
        <f t="shared" si="41"/>
        <v>8520</v>
      </c>
      <c r="Y270" s="205">
        <f t="shared" si="40"/>
        <v>8520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624.41176470588232</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8987</v>
      </c>
      <c r="X271" s="24">
        <f t="shared" si="41"/>
        <v>8985</v>
      </c>
      <c r="Y271" s="205">
        <f t="shared" si="40"/>
        <v>8985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632.64705882352939</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9392</v>
      </c>
      <c r="X272" s="24">
        <f t="shared" si="41"/>
        <v>9390</v>
      </c>
      <c r="Y272" s="205">
        <f t="shared" si="40"/>
        <v>9390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622.05882352941171</v>
      </c>
      <c r="K273" s="22"/>
      <c r="L273" s="22"/>
      <c r="M273" s="22"/>
      <c r="N273" s="22"/>
      <c r="O273" s="125"/>
      <c r="P273" s="125"/>
      <c r="Q273" s="125"/>
      <c r="R273" s="22"/>
      <c r="S273" s="22"/>
      <c r="T273" s="30">
        <v>6</v>
      </c>
      <c r="U273" s="13">
        <f t="shared" si="50"/>
        <v>158</v>
      </c>
      <c r="V273" s="23">
        <v>156</v>
      </c>
      <c r="W273" s="24">
        <f t="shared" si="39"/>
        <v>9755</v>
      </c>
      <c r="X273" s="24">
        <f t="shared" si="41"/>
        <v>9755</v>
      </c>
      <c r="Y273" s="205">
        <f t="shared" si="40"/>
        <v>9755</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9886</v>
      </c>
      <c r="X274" s="24">
        <f t="shared" si="41"/>
        <v>9885</v>
      </c>
      <c r="Y274" s="205">
        <f>IF(X274&gt;X273,X274,X273)</f>
        <v>9885</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SUM(C261,-V275,-$T$360)</f>
        <v>10067</v>
      </c>
      <c r="X275" s="24">
        <f t="shared" si="41"/>
        <v>10065</v>
      </c>
      <c r="Y275" s="205">
        <f>IF(X275&gt;X274,X275,X274)</f>
        <v>10065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10514</v>
      </c>
      <c r="X276" s="24">
        <f t="shared" si="41"/>
        <v>10515</v>
      </c>
      <c r="Y276" s="205">
        <f>IF(X276&gt;X275,X276,X275)</f>
        <v>10515</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10849</v>
      </c>
      <c r="X277" s="24">
        <f t="shared" si="41"/>
        <v>10850</v>
      </c>
      <c r="Y277" s="205">
        <f>IF(X277&gt;X276,X277,X276)</f>
        <v>10850</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11177</v>
      </c>
      <c r="X278" s="24">
        <f t="shared" si="41"/>
        <v>11175</v>
      </c>
      <c r="Y278" s="205">
        <f>IF(X278&gt;X277,X278,X277)</f>
        <v>11175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11515</v>
      </c>
      <c r="X279" s="24">
        <f t="shared" si="41"/>
        <v>11515</v>
      </c>
      <c r="Y279" s="205">
        <f t="shared" ref="Y279:Y342" si="54">IF(X279&gt;X278,X279,X278)</f>
        <v>11515</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11779</v>
      </c>
      <c r="X280" s="24">
        <f t="shared" ref="X280:X343" si="55">MROUND(W280,5)</f>
        <v>11780</v>
      </c>
      <c r="Y280" s="205">
        <f t="shared" si="54"/>
        <v>11780</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11882</v>
      </c>
      <c r="X281" s="24">
        <f t="shared" si="55"/>
        <v>11880</v>
      </c>
      <c r="Y281" s="205">
        <f t="shared" si="54"/>
        <v>11880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12086</v>
      </c>
      <c r="X282" s="24">
        <f t="shared" si="55"/>
        <v>12085</v>
      </c>
      <c r="Y282" s="205">
        <f t="shared" si="54"/>
        <v>12085</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12506</v>
      </c>
      <c r="X283" s="24">
        <f t="shared" si="55"/>
        <v>12505</v>
      </c>
      <c r="Y283" s="205">
        <f t="shared" si="54"/>
        <v>12505</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12853</v>
      </c>
      <c r="X284" s="24">
        <f t="shared" si="55"/>
        <v>12855</v>
      </c>
      <c r="Y284" s="205">
        <f t="shared" si="54"/>
        <v>12855</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13238</v>
      </c>
      <c r="X285" s="24">
        <f t="shared" si="55"/>
        <v>13240</v>
      </c>
      <c r="Y285" s="205">
        <f t="shared" si="54"/>
        <v>13240</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13695</v>
      </c>
      <c r="X286" s="24">
        <f t="shared" si="55"/>
        <v>13695</v>
      </c>
      <c r="Y286" s="205">
        <f t="shared" si="54"/>
        <v>13695</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13986</v>
      </c>
      <c r="X287" s="24">
        <f t="shared" si="55"/>
        <v>13985</v>
      </c>
      <c r="Y287" s="205">
        <f t="shared" si="54"/>
        <v>13985</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14076</v>
      </c>
      <c r="X288" s="24">
        <f t="shared" si="55"/>
        <v>14075</v>
      </c>
      <c r="Y288" s="205">
        <f t="shared" si="54"/>
        <v>14075</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14308</v>
      </c>
      <c r="X289" s="24">
        <f t="shared" si="55"/>
        <v>14310</v>
      </c>
      <c r="Y289" s="205">
        <f t="shared" si="54"/>
        <v>14310</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14724</v>
      </c>
      <c r="X290" s="24">
        <f t="shared" si="55"/>
        <v>14725</v>
      </c>
      <c r="Y290" s="205">
        <f t="shared" si="54"/>
        <v>14725</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15203</v>
      </c>
      <c r="X291" s="24">
        <f t="shared" si="55"/>
        <v>15205</v>
      </c>
      <c r="Y291" s="205">
        <f t="shared" si="54"/>
        <v>15205</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15492</v>
      </c>
      <c r="X292" s="24">
        <f t="shared" si="55"/>
        <v>15490</v>
      </c>
      <c r="Y292" s="205">
        <f t="shared" si="54"/>
        <v>15490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15833</v>
      </c>
      <c r="X293" s="24">
        <f t="shared" si="55"/>
        <v>15835</v>
      </c>
      <c r="Y293" s="205">
        <f t="shared" si="54"/>
        <v>15835</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16092</v>
      </c>
      <c r="X294" s="24">
        <f t="shared" si="55"/>
        <v>16090</v>
      </c>
      <c r="Y294" s="205">
        <f t="shared" si="54"/>
        <v>16090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16214</v>
      </c>
      <c r="X295" s="24">
        <f t="shared" si="55"/>
        <v>16215</v>
      </c>
      <c r="Y295" s="205">
        <f t="shared" si="54"/>
        <v>16215</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16512</v>
      </c>
      <c r="X296" s="24">
        <f t="shared" si="55"/>
        <v>16510</v>
      </c>
      <c r="Y296" s="205">
        <f t="shared" si="54"/>
        <v>16510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16922</v>
      </c>
      <c r="X297" s="24">
        <f t="shared" si="55"/>
        <v>16920</v>
      </c>
      <c r="Y297" s="205">
        <f t="shared" si="54"/>
        <v>16920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17288</v>
      </c>
      <c r="X298" s="24">
        <f t="shared" si="55"/>
        <v>17290</v>
      </c>
      <c r="Y298" s="205">
        <f t="shared" si="54"/>
        <v>17290</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17661</v>
      </c>
      <c r="X299" s="24">
        <f t="shared" si="55"/>
        <v>17660</v>
      </c>
      <c r="Y299" s="205">
        <f t="shared" si="54"/>
        <v>17660</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18038</v>
      </c>
      <c r="X300" s="24">
        <f t="shared" si="55"/>
        <v>18040</v>
      </c>
      <c r="Y300" s="205">
        <f t="shared" si="54"/>
        <v>18040</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18373</v>
      </c>
      <c r="X301" s="24">
        <f t="shared" si="55"/>
        <v>18375</v>
      </c>
      <c r="Y301" s="205">
        <f t="shared" si="54"/>
        <v>18375</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18498</v>
      </c>
      <c r="X302" s="24">
        <f t="shared" si="55"/>
        <v>18500</v>
      </c>
      <c r="Y302" s="205">
        <f t="shared" si="54"/>
        <v>18500</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18806</v>
      </c>
      <c r="X303" s="24">
        <f t="shared" si="55"/>
        <v>18805</v>
      </c>
      <c r="Y303" s="205">
        <f t="shared" si="54"/>
        <v>18805</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19263</v>
      </c>
      <c r="X304" s="24">
        <f t="shared" si="55"/>
        <v>19265</v>
      </c>
      <c r="Y304" s="205">
        <f t="shared" si="54"/>
        <v>19265</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19799</v>
      </c>
      <c r="X305" s="24">
        <f t="shared" si="55"/>
        <v>19800</v>
      </c>
      <c r="Y305" s="205">
        <f t="shared" si="54"/>
        <v>19800</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20288</v>
      </c>
      <c r="X306" s="24">
        <f t="shared" si="55"/>
        <v>20290</v>
      </c>
      <c r="Y306" s="205">
        <f t="shared" si="54"/>
        <v>20290</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20705</v>
      </c>
      <c r="X307" s="24">
        <f t="shared" si="55"/>
        <v>20705</v>
      </c>
      <c r="Y307" s="205">
        <f t="shared" si="54"/>
        <v>20705</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52"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21084</v>
      </c>
      <c r="X308" s="24">
        <f t="shared" si="55"/>
        <v>21085</v>
      </c>
      <c r="Y308" s="205">
        <f t="shared" si="54"/>
        <v>21085</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21282</v>
      </c>
      <c r="X309" s="24">
        <f t="shared" si="55"/>
        <v>21280</v>
      </c>
      <c r="Y309" s="205">
        <f t="shared" si="54"/>
        <v>21280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21578</v>
      </c>
      <c r="X310" s="24">
        <f t="shared" si="55"/>
        <v>21580</v>
      </c>
      <c r="Y310" s="205">
        <f t="shared" si="54"/>
        <v>21580</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22129</v>
      </c>
      <c r="X311" s="24">
        <f t="shared" si="55"/>
        <v>22130</v>
      </c>
      <c r="Y311" s="205">
        <f t="shared" si="54"/>
        <v>22130</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22660</v>
      </c>
      <c r="X312" s="24">
        <f t="shared" si="55"/>
        <v>22660</v>
      </c>
      <c r="Y312" s="205">
        <f t="shared" si="54"/>
        <v>22660</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23172</v>
      </c>
      <c r="X313" s="24">
        <f t="shared" si="55"/>
        <v>23170</v>
      </c>
      <c r="Y313" s="205">
        <f t="shared" si="54"/>
        <v>23170</v>
      </c>
    </row>
    <row r="314" spans="1:25" ht="14.25" x14ac:dyDescent="0.2">
      <c r="A314" s="20">
        <v>44197.333333333336</v>
      </c>
      <c r="B314" s="23">
        <v>127</v>
      </c>
      <c r="C314" s="14">
        <f t="shared" si="48"/>
        <v>28945</v>
      </c>
      <c r="D314" s="183">
        <v>0</v>
      </c>
      <c r="E314" s="14">
        <f t="shared" si="48"/>
        <v>3</v>
      </c>
      <c r="F314" s="21">
        <f t="shared" si="49"/>
        <v>291.85714285714283</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23639</v>
      </c>
      <c r="X314" s="24">
        <f t="shared" si="55"/>
        <v>23640</v>
      </c>
      <c r="Y314" s="205">
        <f t="shared" si="54"/>
        <v>23640</v>
      </c>
    </row>
    <row r="315" spans="1:25" ht="14.25" x14ac:dyDescent="0.2">
      <c r="A315" s="20">
        <v>44198.333333333336</v>
      </c>
      <c r="B315" s="30">
        <v>251</v>
      </c>
      <c r="C315" s="14">
        <f t="shared" si="48"/>
        <v>29196</v>
      </c>
      <c r="D315" s="183">
        <v>0</v>
      </c>
      <c r="E315" s="14">
        <f t="shared" si="48"/>
        <v>3</v>
      </c>
      <c r="F315" s="21">
        <f t="shared" si="49"/>
        <v>282.28571428571428</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23951</v>
      </c>
      <c r="X315" s="24">
        <f t="shared" si="55"/>
        <v>23950</v>
      </c>
      <c r="Y315" s="205">
        <f t="shared" si="54"/>
        <v>23950</v>
      </c>
    </row>
    <row r="316" spans="1:25" ht="14.25" x14ac:dyDescent="0.2">
      <c r="A316" s="20">
        <v>44199.333333333336</v>
      </c>
      <c r="B316" s="30">
        <v>122</v>
      </c>
      <c r="C316" s="14">
        <f t="shared" si="48"/>
        <v>29318</v>
      </c>
      <c r="D316" s="183">
        <v>2</v>
      </c>
      <c r="E316" s="14">
        <f t="shared" si="48"/>
        <v>5</v>
      </c>
      <c r="F316" s="21">
        <f t="shared" si="49"/>
        <v>274.42857142857144</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24126</v>
      </c>
      <c r="X316" s="24">
        <f t="shared" si="55"/>
        <v>24125</v>
      </c>
      <c r="Y316" s="205">
        <f t="shared" si="54"/>
        <v>24125</v>
      </c>
    </row>
    <row r="317" spans="1:25" ht="14.25" x14ac:dyDescent="0.2">
      <c r="A317" s="20">
        <v>44200.333333333336</v>
      </c>
      <c r="B317" s="220">
        <v>308</v>
      </c>
      <c r="C317" s="14">
        <f t="shared" si="48"/>
        <v>29626</v>
      </c>
      <c r="D317" s="183">
        <v>0</v>
      </c>
      <c r="E317" s="14">
        <f t="shared" si="48"/>
        <v>5</v>
      </c>
      <c r="F317" s="21">
        <f t="shared" si="49"/>
        <v>255.71428571428572</v>
      </c>
      <c r="G317" s="21">
        <f t="shared" si="47"/>
        <v>45.294117647058826</v>
      </c>
      <c r="H317" s="21">
        <f t="shared" si="51"/>
        <v>42.920168067226889</v>
      </c>
      <c r="I317" s="21">
        <f t="shared" si="58"/>
        <v>300.44117647058823</v>
      </c>
      <c r="J317" s="21">
        <f t="shared" si="52"/>
        <v>648.08823529411757</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24424</v>
      </c>
      <c r="X317" s="24">
        <f t="shared" si="55"/>
        <v>24425</v>
      </c>
      <c r="Y317" s="205">
        <f t="shared" si="54"/>
        <v>24425</v>
      </c>
    </row>
    <row r="318" spans="1:25" ht="14.25" x14ac:dyDescent="0.2">
      <c r="A318" s="20">
        <v>44201.333333333336</v>
      </c>
      <c r="B318" s="30">
        <v>401</v>
      </c>
      <c r="C318" s="14">
        <f t="shared" si="48"/>
        <v>30027</v>
      </c>
      <c r="D318" s="186">
        <v>1</v>
      </c>
      <c r="E318" s="14">
        <f t="shared" si="48"/>
        <v>6</v>
      </c>
      <c r="F318" s="21">
        <f t="shared" si="49"/>
        <v>271.85714285714283</v>
      </c>
      <c r="G318" s="21">
        <f t="shared" si="47"/>
        <v>58.970588235294116</v>
      </c>
      <c r="H318" s="21">
        <f t="shared" si="51"/>
        <v>41.512605042016808</v>
      </c>
      <c r="I318" s="21">
        <f t="shared" si="58"/>
        <v>290.58823529411768</v>
      </c>
      <c r="J318" s="21">
        <f t="shared" si="52"/>
        <v>622.50000000000011</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25013</v>
      </c>
      <c r="X318" s="24">
        <f t="shared" si="55"/>
        <v>25015</v>
      </c>
      <c r="Y318" s="205">
        <f t="shared" si="54"/>
        <v>25015</v>
      </c>
    </row>
    <row r="319" spans="1:25" ht="14.25" x14ac:dyDescent="0.2">
      <c r="A319" s="20">
        <v>44202.333333333336</v>
      </c>
      <c r="B319" s="30">
        <v>338</v>
      </c>
      <c r="C319" s="14">
        <f t="shared" si="48"/>
        <v>30365</v>
      </c>
      <c r="D319" s="183">
        <v>0</v>
      </c>
      <c r="E319" s="14">
        <f t="shared" si="48"/>
        <v>6</v>
      </c>
      <c r="F319" s="21">
        <f t="shared" si="49"/>
        <v>265.14285714285717</v>
      </c>
      <c r="G319" s="21">
        <f t="shared" si="47"/>
        <v>49.705882352941181</v>
      </c>
      <c r="H319" s="21">
        <f t="shared" si="51"/>
        <v>40.357142857142854</v>
      </c>
      <c r="I319" s="21">
        <f t="shared" si="58"/>
        <v>282.5</v>
      </c>
      <c r="J319" s="21">
        <f t="shared" si="52"/>
        <v>603.82352941176487</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25493</v>
      </c>
      <c r="X319" s="24">
        <f t="shared" si="55"/>
        <v>25495</v>
      </c>
      <c r="Y319" s="205">
        <f t="shared" si="54"/>
        <v>25495</v>
      </c>
    </row>
    <row r="320" spans="1:25" ht="14.25" x14ac:dyDescent="0.2">
      <c r="A320" s="20">
        <v>44203.333333333336</v>
      </c>
      <c r="B320" s="30">
        <v>243</v>
      </c>
      <c r="C320" s="14">
        <f t="shared" si="48"/>
        <v>30608</v>
      </c>
      <c r="D320" s="183">
        <v>0</v>
      </c>
      <c r="E320" s="14">
        <f t="shared" si="48"/>
        <v>6</v>
      </c>
      <c r="F320" s="21">
        <f t="shared" si="49"/>
        <v>264.42857142857144</v>
      </c>
      <c r="G320" s="21">
        <f t="shared" si="47"/>
        <v>35.735294117647058</v>
      </c>
      <c r="H320" s="21">
        <f t="shared" si="51"/>
        <v>37.605042016806728</v>
      </c>
      <c r="I320" s="21">
        <f t="shared" si="58"/>
        <v>263.23529411764707</v>
      </c>
      <c r="J320" s="21">
        <f t="shared" si="52"/>
        <v>571.02941176470597</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25952</v>
      </c>
      <c r="X320" s="24">
        <f t="shared" si="55"/>
        <v>25950</v>
      </c>
      <c r="Y320" s="205">
        <f t="shared" si="54"/>
        <v>25950</v>
      </c>
    </row>
    <row r="321" spans="1:25" ht="14.25" x14ac:dyDescent="0.2">
      <c r="A321" s="20">
        <v>44204.333333333336</v>
      </c>
      <c r="B321" s="23">
        <v>240</v>
      </c>
      <c r="C321" s="14">
        <f t="shared" si="48"/>
        <v>30848</v>
      </c>
      <c r="D321" s="183">
        <v>0</v>
      </c>
      <c r="E321" s="14">
        <f t="shared" si="48"/>
        <v>6</v>
      </c>
      <c r="F321" s="21">
        <f t="shared" si="49"/>
        <v>249.42857142857142</v>
      </c>
      <c r="G321" s="21">
        <f t="shared" si="47"/>
        <v>35.294117647058826</v>
      </c>
      <c r="H321" s="21">
        <f t="shared" si="51"/>
        <v>39.978991596638657</v>
      </c>
      <c r="I321" s="21">
        <f t="shared" si="58"/>
        <v>279.85294117647061</v>
      </c>
      <c r="J321" s="21">
        <f t="shared" si="52"/>
        <v>583.38235294117658</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26115</v>
      </c>
      <c r="X321" s="24">
        <f t="shared" si="55"/>
        <v>26115</v>
      </c>
      <c r="Y321" s="205">
        <f t="shared" si="54"/>
        <v>26115</v>
      </c>
    </row>
    <row r="322" spans="1:25" ht="14.25" x14ac:dyDescent="0.2">
      <c r="A322" s="20">
        <v>44205.333333333336</v>
      </c>
      <c r="B322" s="23">
        <v>204</v>
      </c>
      <c r="C322" s="14">
        <f t="shared" si="48"/>
        <v>31052</v>
      </c>
      <c r="D322" s="183">
        <v>0</v>
      </c>
      <c r="E322" s="14">
        <f t="shared" si="48"/>
        <v>6</v>
      </c>
      <c r="F322" s="21">
        <f t="shared" si="49"/>
        <v>231.57142857142858</v>
      </c>
      <c r="G322" s="21">
        <f t="shared" si="47"/>
        <v>30</v>
      </c>
      <c r="H322" s="21">
        <f t="shared" si="51"/>
        <v>38.991596638655459</v>
      </c>
      <c r="I322" s="21">
        <f t="shared" si="58"/>
        <v>272.94117647058823</v>
      </c>
      <c r="J322" s="21">
        <f t="shared" si="52"/>
        <v>583.67647058823525</v>
      </c>
      <c r="K322" s="22"/>
      <c r="L322" s="22"/>
      <c r="M322" s="22"/>
      <c r="N322" s="22"/>
      <c r="O322" s="125"/>
      <c r="P322" s="125"/>
      <c r="Q322" s="125"/>
      <c r="R322" s="22"/>
      <c r="S322" s="22"/>
      <c r="T322" s="30">
        <v>6</v>
      </c>
      <c r="U322" s="13">
        <f t="shared" si="50"/>
        <v>520</v>
      </c>
      <c r="V322" s="23">
        <v>152</v>
      </c>
      <c r="W322" s="24">
        <f t="shared" si="53"/>
        <v>26317</v>
      </c>
      <c r="X322" s="24">
        <f t="shared" si="55"/>
        <v>26315</v>
      </c>
      <c r="Y322" s="205">
        <f t="shared" si="54"/>
        <v>26315</v>
      </c>
    </row>
    <row r="323" spans="1:25" ht="14.25" x14ac:dyDescent="0.2">
      <c r="A323" s="20">
        <v>44206.333333333336</v>
      </c>
      <c r="B323" s="23">
        <v>117</v>
      </c>
      <c r="C323" s="14">
        <f t="shared" si="48"/>
        <v>31169</v>
      </c>
      <c r="D323" s="213">
        <v>1</v>
      </c>
      <c r="E323" s="14">
        <f t="shared" si="48"/>
        <v>7</v>
      </c>
      <c r="F323" s="21">
        <f t="shared" si="49"/>
        <v>209.42857142857142</v>
      </c>
      <c r="G323" s="21">
        <f t="shared" si="47"/>
        <v>17.205882352941178</v>
      </c>
      <c r="H323" s="21">
        <f t="shared" si="51"/>
        <v>38.886554621848738</v>
      </c>
      <c r="I323" s="21">
        <f t="shared" si="58"/>
        <v>272.20588235294116</v>
      </c>
      <c r="J323" s="21">
        <f t="shared" si="52"/>
        <v>577.50000000000011</v>
      </c>
      <c r="K323" s="22"/>
      <c r="L323" s="22"/>
      <c r="M323" s="22"/>
      <c r="N323" s="22"/>
      <c r="O323" s="125"/>
      <c r="P323" s="125"/>
      <c r="Q323" s="125"/>
      <c r="R323" s="22"/>
      <c r="S323" s="22"/>
      <c r="T323" s="30">
        <v>9</v>
      </c>
      <c r="U323" s="13">
        <f t="shared" si="50"/>
        <v>529</v>
      </c>
      <c r="V323" s="23">
        <v>152</v>
      </c>
      <c r="W323" s="24">
        <f t="shared" si="53"/>
        <v>26476</v>
      </c>
      <c r="X323" s="24">
        <f t="shared" si="55"/>
        <v>26475</v>
      </c>
      <c r="Y323" s="205">
        <f t="shared" si="54"/>
        <v>26475</v>
      </c>
    </row>
    <row r="324" spans="1:25" ht="14.25" x14ac:dyDescent="0.2">
      <c r="A324" s="20">
        <v>44207.333333333336</v>
      </c>
      <c r="B324" s="30">
        <v>203</v>
      </c>
      <c r="C324" s="14">
        <f t="shared" si="48"/>
        <v>31372</v>
      </c>
      <c r="D324" s="212">
        <v>0</v>
      </c>
      <c r="E324" s="14">
        <f t="shared" si="48"/>
        <v>7</v>
      </c>
      <c r="F324" s="21">
        <f t="shared" si="49"/>
        <v>212</v>
      </c>
      <c r="G324" s="21">
        <f t="shared" ref="G324:G350" si="62">B324/6.8</f>
        <v>29.852941176470591</v>
      </c>
      <c r="H324" s="21">
        <f t="shared" si="51"/>
        <v>36.680672268907571</v>
      </c>
      <c r="I324" s="21">
        <f t="shared" si="58"/>
        <v>256.76470588235298</v>
      </c>
      <c r="J324" s="21">
        <f t="shared" si="52"/>
        <v>557.20588235294122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26840</v>
      </c>
      <c r="X324" s="24">
        <f t="shared" si="55"/>
        <v>26840</v>
      </c>
      <c r="Y324" s="205">
        <f t="shared" si="54"/>
        <v>26840</v>
      </c>
    </row>
    <row r="325" spans="1:25" ht="14.25" x14ac:dyDescent="0.2">
      <c r="A325" s="20">
        <v>44208.333333333336</v>
      </c>
      <c r="B325" s="30">
        <v>276</v>
      </c>
      <c r="C325" s="14">
        <f t="shared" ref="C325:C352" si="63">SUM(C324,B325)</f>
        <v>31648</v>
      </c>
      <c r="D325" s="212">
        <v>0</v>
      </c>
      <c r="E325" s="14">
        <f t="shared" ref="E325:E352" si="64">SUM(E324,D325)</f>
        <v>7</v>
      </c>
      <c r="F325" s="21">
        <f t="shared" si="49"/>
        <v>200.14285714285714</v>
      </c>
      <c r="G325" s="21">
        <f t="shared" si="62"/>
        <v>40.588235294117645</v>
      </c>
      <c r="H325" s="21">
        <f t="shared" si="51"/>
        <v>34.054621848739501</v>
      </c>
      <c r="I325" s="21">
        <f t="shared" si="58"/>
        <v>238.38235294117649</v>
      </c>
      <c r="J325" s="21">
        <f t="shared" si="52"/>
        <v>528.97058823529414</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27312</v>
      </c>
      <c r="X325" s="24">
        <f t="shared" si="55"/>
        <v>27310</v>
      </c>
      <c r="Y325" s="205">
        <f t="shared" si="54"/>
        <v>27310</v>
      </c>
    </row>
    <row r="326" spans="1:25" ht="14.25" x14ac:dyDescent="0.2">
      <c r="A326" s="20">
        <v>44209.333333333336</v>
      </c>
      <c r="B326" s="23">
        <v>183</v>
      </c>
      <c r="C326" s="14">
        <f t="shared" si="63"/>
        <v>31831</v>
      </c>
      <c r="D326" s="212">
        <v>2</v>
      </c>
      <c r="E326" s="14">
        <f t="shared" si="64"/>
        <v>9</v>
      </c>
      <c r="F326" s="21">
        <f t="shared" si="49"/>
        <v>193.71428571428572</v>
      </c>
      <c r="G326" s="21">
        <f t="shared" si="62"/>
        <v>26.911764705882355</v>
      </c>
      <c r="H326" s="21">
        <f t="shared" si="51"/>
        <v>30.798319327731093</v>
      </c>
      <c r="I326" s="21">
        <f t="shared" si="58"/>
        <v>215.58823529411765</v>
      </c>
      <c r="J326" s="21">
        <f t="shared" si="52"/>
        <v>498.08823529411768</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27713</v>
      </c>
      <c r="X326" s="24">
        <f t="shared" si="55"/>
        <v>27715</v>
      </c>
      <c r="Y326" s="205">
        <f t="shared" si="54"/>
        <v>27715</v>
      </c>
    </row>
    <row r="327" spans="1:25" ht="14.25" x14ac:dyDescent="0.2">
      <c r="A327" s="20">
        <v>44210.333333333336</v>
      </c>
      <c r="B327" s="30">
        <v>261</v>
      </c>
      <c r="C327" s="14">
        <f t="shared" si="63"/>
        <v>32092</v>
      </c>
      <c r="D327" s="213">
        <v>4</v>
      </c>
      <c r="E327" s="14">
        <f t="shared" si="64"/>
        <v>13</v>
      </c>
      <c r="F327" s="21">
        <f t="shared" ref="F327:F333" si="65">AVERAGE(B324:B330)</f>
        <v>187.14285714285714</v>
      </c>
      <c r="G327" s="21">
        <f t="shared" si="62"/>
        <v>38.382352941176471</v>
      </c>
      <c r="H327" s="21">
        <f t="shared" si="51"/>
        <v>31.176470588235293</v>
      </c>
      <c r="I327" s="21">
        <f t="shared" si="58"/>
        <v>218.23529411764704</v>
      </c>
      <c r="J327" s="21">
        <f t="shared" si="52"/>
        <v>481.47058823529414</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28091</v>
      </c>
      <c r="X327" s="24">
        <f t="shared" si="55"/>
        <v>28090</v>
      </c>
      <c r="Y327" s="205">
        <f t="shared" si="54"/>
        <v>28090</v>
      </c>
    </row>
    <row r="328" spans="1:25" ht="14.25" x14ac:dyDescent="0.2">
      <c r="A328" s="20">
        <v>44211.333333333336</v>
      </c>
      <c r="B328" s="23">
        <v>157</v>
      </c>
      <c r="C328" s="14">
        <f t="shared" si="63"/>
        <v>32249</v>
      </c>
      <c r="D328" s="213">
        <v>3</v>
      </c>
      <c r="E328" s="14">
        <f t="shared" si="64"/>
        <v>16</v>
      </c>
      <c r="F328" s="21">
        <f t="shared" si="65"/>
        <v>182.85714285714286</v>
      </c>
      <c r="G328" s="21">
        <f t="shared" si="62"/>
        <v>23.088235294117649</v>
      </c>
      <c r="H328" s="21">
        <f t="shared" si="51"/>
        <v>29.432773109243698</v>
      </c>
      <c r="I328" s="21">
        <f t="shared" si="58"/>
        <v>206.02941176470588</v>
      </c>
      <c r="J328" s="21">
        <f t="shared" si="52"/>
        <v>485.88235294117646</v>
      </c>
      <c r="K328" s="22">
        <v>91</v>
      </c>
      <c r="L328" s="22">
        <v>20</v>
      </c>
      <c r="M328" s="22">
        <v>1</v>
      </c>
      <c r="N328" s="22">
        <f>SUM(M328+L328)</f>
        <v>21</v>
      </c>
      <c r="O328" s="125">
        <v>42</v>
      </c>
      <c r="P328" s="125">
        <v>8</v>
      </c>
      <c r="Q328" s="125">
        <v>8</v>
      </c>
      <c r="R328" s="22">
        <v>10</v>
      </c>
      <c r="S328" s="22">
        <f t="shared" si="66"/>
        <v>18</v>
      </c>
      <c r="T328" s="30">
        <v>6</v>
      </c>
      <c r="U328" s="13">
        <f t="shared" si="50"/>
        <v>549</v>
      </c>
      <c r="V328" s="23">
        <f>SUM(K328:M328)</f>
        <v>112</v>
      </c>
      <c r="W328" s="24">
        <f t="shared" si="53"/>
        <v>28219</v>
      </c>
      <c r="X328" s="24">
        <f t="shared" si="55"/>
        <v>28220</v>
      </c>
      <c r="Y328" s="205">
        <f t="shared" si="54"/>
        <v>28220</v>
      </c>
    </row>
    <row r="329" spans="1:25" ht="14.25" x14ac:dyDescent="0.2">
      <c r="A329" s="20">
        <v>44212.333333333336</v>
      </c>
      <c r="B329" s="23">
        <v>159</v>
      </c>
      <c r="C329" s="14">
        <f t="shared" si="63"/>
        <v>32408</v>
      </c>
      <c r="D329" s="212">
        <v>1</v>
      </c>
      <c r="E329" s="14">
        <f t="shared" si="64"/>
        <v>17</v>
      </c>
      <c r="F329" s="21">
        <f t="shared" si="65"/>
        <v>175.14285714285714</v>
      </c>
      <c r="G329" s="21">
        <f t="shared" si="62"/>
        <v>23.382352941176471</v>
      </c>
      <c r="H329" s="21">
        <f t="shared" si="51"/>
        <v>28.487394957983192</v>
      </c>
      <c r="I329" s="21">
        <f t="shared" si="58"/>
        <v>199.41176470588235</v>
      </c>
      <c r="J329" s="21">
        <f t="shared" si="52"/>
        <v>472.35294117647055</v>
      </c>
      <c r="K329" s="22"/>
      <c r="L329" s="22"/>
      <c r="M329" s="22"/>
      <c r="N329" s="22"/>
      <c r="O329" s="125"/>
      <c r="P329" s="125"/>
      <c r="Q329" s="125"/>
      <c r="R329" s="22"/>
      <c r="S329" s="22"/>
      <c r="T329" s="30">
        <v>5</v>
      </c>
      <c r="U329" s="13">
        <f t="shared" si="50"/>
        <v>554</v>
      </c>
      <c r="V329" s="23">
        <v>112</v>
      </c>
      <c r="W329" s="24">
        <f t="shared" si="53"/>
        <v>28470</v>
      </c>
      <c r="X329" s="24">
        <f t="shared" si="55"/>
        <v>28470</v>
      </c>
      <c r="Y329" s="205">
        <f t="shared" si="54"/>
        <v>28470</v>
      </c>
    </row>
    <row r="330" spans="1:25" ht="14.25" x14ac:dyDescent="0.2">
      <c r="A330" s="20">
        <v>44213.333333333336</v>
      </c>
      <c r="B330" s="30">
        <v>71</v>
      </c>
      <c r="C330" s="14">
        <f t="shared" si="63"/>
        <v>32479</v>
      </c>
      <c r="D330" s="212">
        <v>0</v>
      </c>
      <c r="E330" s="14">
        <f t="shared" si="64"/>
        <v>17</v>
      </c>
      <c r="F330" s="21">
        <f t="shared" si="65"/>
        <v>177.14285714285714</v>
      </c>
      <c r="G330" s="21">
        <f t="shared" si="62"/>
        <v>10.441176470588236</v>
      </c>
      <c r="H330" s="21">
        <f t="shared" si="51"/>
        <v>27.521008403361343</v>
      </c>
      <c r="I330" s="21">
        <f t="shared" si="58"/>
        <v>192.64705882352939</v>
      </c>
      <c r="J330" s="21">
        <f t="shared" si="52"/>
        <v>464.85294117647055</v>
      </c>
      <c r="K330" s="22"/>
      <c r="L330" s="22"/>
      <c r="M330" s="22"/>
      <c r="N330" s="22"/>
      <c r="O330" s="125"/>
      <c r="P330" s="125"/>
      <c r="Q330" s="125"/>
      <c r="R330" s="22"/>
      <c r="S330" s="22"/>
      <c r="T330" s="30">
        <v>2</v>
      </c>
      <c r="U330" s="13">
        <f t="shared" ref="U330:U352" si="67">SUM(U329,T330)</f>
        <v>556</v>
      </c>
      <c r="V330" s="23">
        <v>112</v>
      </c>
      <c r="W330" s="24">
        <f t="shared" si="53"/>
        <v>28592</v>
      </c>
      <c r="X330" s="24">
        <f t="shared" si="55"/>
        <v>28590</v>
      </c>
      <c r="Y330" s="205">
        <f t="shared" si="54"/>
        <v>28590</v>
      </c>
    </row>
    <row r="331" spans="1:25" ht="14.25" x14ac:dyDescent="0.2">
      <c r="A331" s="20">
        <v>44214.333333333336</v>
      </c>
      <c r="B331" s="30">
        <v>173</v>
      </c>
      <c r="C331" s="14">
        <f t="shared" si="63"/>
        <v>32652</v>
      </c>
      <c r="D331" s="213">
        <v>1</v>
      </c>
      <c r="E331" s="14">
        <f t="shared" si="64"/>
        <v>18</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559</v>
      </c>
      <c r="V331" s="23">
        <f>SUM(K331:M331)</f>
        <v>113</v>
      </c>
      <c r="W331" s="24">
        <f t="shared" si="53"/>
        <v>28899</v>
      </c>
      <c r="X331" s="24">
        <f t="shared" si="55"/>
        <v>28900</v>
      </c>
      <c r="Y331" s="205">
        <f t="shared" si="54"/>
        <v>28900</v>
      </c>
    </row>
    <row r="332" spans="1:25" ht="14.25" x14ac:dyDescent="0.2">
      <c r="A332" s="20">
        <v>44215.333333333336</v>
      </c>
      <c r="B332" s="23">
        <v>222</v>
      </c>
      <c r="C332" s="14">
        <f t="shared" si="63"/>
        <v>32874</v>
      </c>
      <c r="D332" s="213">
        <v>3</v>
      </c>
      <c r="E332" s="14">
        <f t="shared" si="64"/>
        <v>21</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563</v>
      </c>
      <c r="V332" s="23">
        <f>SUM(K332:M332)</f>
        <v>125</v>
      </c>
      <c r="W332" s="24">
        <f t="shared" si="53"/>
        <v>29288</v>
      </c>
      <c r="X332" s="24">
        <f t="shared" si="55"/>
        <v>29290</v>
      </c>
      <c r="Y332" s="205">
        <f t="shared" si="54"/>
        <v>29290</v>
      </c>
    </row>
    <row r="333" spans="1:25" ht="14.25" x14ac:dyDescent="0.2">
      <c r="A333" s="20">
        <v>44216.333333333336</v>
      </c>
      <c r="B333" s="30">
        <v>197</v>
      </c>
      <c r="C333" s="14">
        <f t="shared" si="63"/>
        <v>33071</v>
      </c>
      <c r="D333" s="213">
        <v>2</v>
      </c>
      <c r="E333" s="14">
        <f t="shared" si="64"/>
        <v>23</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567</v>
      </c>
      <c r="V333" s="23">
        <f>SUM(K333:M333)</f>
        <v>107</v>
      </c>
      <c r="W333" s="24">
        <f t="shared" si="53"/>
        <v>29644</v>
      </c>
      <c r="X333" s="24">
        <f t="shared" si="55"/>
        <v>29645</v>
      </c>
      <c r="Y333" s="205">
        <f t="shared" si="54"/>
        <v>29645</v>
      </c>
    </row>
    <row r="334" spans="1:25" ht="14.25" x14ac:dyDescent="0.2">
      <c r="A334" s="20">
        <v>44217.333333333336</v>
      </c>
      <c r="B334" s="30">
        <v>204</v>
      </c>
      <c r="C334" s="14">
        <f t="shared" si="63"/>
        <v>33275</v>
      </c>
      <c r="D334" s="30">
        <v>5</v>
      </c>
      <c r="E334" s="14">
        <f t="shared" si="64"/>
        <v>28</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572</v>
      </c>
      <c r="V334" s="23">
        <f>SUM(K334:M334)</f>
        <v>107</v>
      </c>
      <c r="W334" s="24">
        <f t="shared" si="53"/>
        <v>29887</v>
      </c>
      <c r="X334" s="24">
        <f t="shared" si="55"/>
        <v>29885</v>
      </c>
      <c r="Y334" s="205">
        <f t="shared" si="54"/>
        <v>29885</v>
      </c>
    </row>
    <row r="335" spans="1:25" ht="14.25" x14ac:dyDescent="0.2">
      <c r="A335" s="20">
        <v>44218.333333333336</v>
      </c>
      <c r="B335" s="23">
        <v>177</v>
      </c>
      <c r="C335" s="14">
        <f t="shared" si="63"/>
        <v>33452</v>
      </c>
      <c r="D335" s="30">
        <v>7</v>
      </c>
      <c r="E335" s="14">
        <f t="shared" si="64"/>
        <v>35</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575</v>
      </c>
      <c r="V335" s="23">
        <f>SUM(K335:M335)</f>
        <v>106</v>
      </c>
      <c r="W335" s="24">
        <f t="shared" si="53"/>
        <v>30128</v>
      </c>
      <c r="X335" s="24">
        <f t="shared" si="55"/>
        <v>30130</v>
      </c>
      <c r="Y335" s="205">
        <f t="shared" si="54"/>
        <v>30130</v>
      </c>
    </row>
    <row r="336" spans="1:25" ht="14.25" x14ac:dyDescent="0.2">
      <c r="A336" s="20">
        <v>44219.333333333336</v>
      </c>
      <c r="B336" s="30">
        <v>160</v>
      </c>
      <c r="C336" s="14">
        <f t="shared" si="63"/>
        <v>33612</v>
      </c>
      <c r="D336" s="30">
        <v>7</v>
      </c>
      <c r="E336" s="14">
        <f t="shared" si="64"/>
        <v>42</v>
      </c>
      <c r="F336" s="21">
        <f>AVERAGE(B333:B339)</f>
        <v>155.42857142857142</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580</v>
      </c>
      <c r="V336" s="23">
        <v>106</v>
      </c>
      <c r="W336" s="24">
        <f t="shared" si="53"/>
        <v>30332</v>
      </c>
      <c r="X336" s="24">
        <f t="shared" si="55"/>
        <v>30330</v>
      </c>
      <c r="Y336" s="205">
        <f t="shared" si="54"/>
        <v>30330</v>
      </c>
    </row>
    <row r="337" spans="1:25" ht="14.25" x14ac:dyDescent="0.2">
      <c r="A337" s="20">
        <v>44220.333333333336</v>
      </c>
      <c r="B337" s="30">
        <v>41</v>
      </c>
      <c r="C337" s="14">
        <f t="shared" si="63"/>
        <v>33653</v>
      </c>
      <c r="D337" s="30">
        <v>4</v>
      </c>
      <c r="E337" s="14">
        <f t="shared" si="64"/>
        <v>46</v>
      </c>
      <c r="F337" s="21">
        <f>AVERAGE(B334:B340)</f>
        <v>147.14285714285714</v>
      </c>
      <c r="G337" s="21">
        <f t="shared" si="62"/>
        <v>6.0294117647058822</v>
      </c>
      <c r="H337" s="21">
        <f t="shared" ref="H337:H352" si="69">(G331+G332+G333+G334+G335+G336+G337)/7</f>
        <v>24.663865546218489</v>
      </c>
      <c r="I337" s="21">
        <f t="shared" si="58"/>
        <v>172.64705882352942</v>
      </c>
      <c r="J337" s="21">
        <f t="shared" ref="J337:J352" si="70">SUM(G324:G337)</f>
        <v>365.29411764705878</v>
      </c>
      <c r="K337" s="22"/>
      <c r="L337" s="22"/>
      <c r="M337" s="22"/>
      <c r="N337" s="22"/>
      <c r="O337" s="125"/>
      <c r="P337" s="125"/>
      <c r="Q337" s="125"/>
      <c r="R337" s="22"/>
      <c r="S337" s="22"/>
      <c r="T337" s="23">
        <v>0</v>
      </c>
      <c r="U337" s="13">
        <f t="shared" si="67"/>
        <v>580</v>
      </c>
      <c r="V337" s="13">
        <v>106</v>
      </c>
      <c r="W337" s="14">
        <f t="shared" ref="W337:W352" si="71">SUM(W336,V337)</f>
        <v>30438</v>
      </c>
      <c r="X337" s="24">
        <f t="shared" si="55"/>
        <v>30440</v>
      </c>
      <c r="Y337" s="205">
        <f t="shared" si="54"/>
        <v>30440</v>
      </c>
    </row>
    <row r="338" spans="1:25" ht="14.25" x14ac:dyDescent="0.2">
      <c r="A338" s="20">
        <v>44221.333333333336</v>
      </c>
      <c r="B338" s="30">
        <v>130</v>
      </c>
      <c r="C338" s="14">
        <f t="shared" si="63"/>
        <v>33783</v>
      </c>
      <c r="D338" s="30">
        <v>4</v>
      </c>
      <c r="E338" s="14">
        <f t="shared" si="64"/>
        <v>50</v>
      </c>
      <c r="F338" s="21">
        <f>AVERAGE(B335:B341)</f>
        <v>139.42857142857142</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f t="shared" ref="S338:S342" si="72">R338+Q338</f>
        <v>20</v>
      </c>
      <c r="T338" s="30">
        <v>3</v>
      </c>
      <c r="U338" s="13">
        <f t="shared" si="67"/>
        <v>583</v>
      </c>
      <c r="V338" s="23">
        <f>SUM(K338:M338)</f>
        <v>115</v>
      </c>
      <c r="W338" s="14">
        <f t="shared" si="71"/>
        <v>30553</v>
      </c>
      <c r="X338" s="24">
        <f t="shared" si="55"/>
        <v>30555</v>
      </c>
      <c r="Y338" s="205">
        <f t="shared" si="54"/>
        <v>30555</v>
      </c>
    </row>
    <row r="339" spans="1:25" ht="14.25" x14ac:dyDescent="0.2">
      <c r="A339" s="20">
        <v>44222.333333333336</v>
      </c>
      <c r="B339" s="30">
        <v>179</v>
      </c>
      <c r="C339" s="14">
        <f t="shared" si="63"/>
        <v>33962</v>
      </c>
      <c r="D339" s="30">
        <v>14</v>
      </c>
      <c r="E339" s="14">
        <f t="shared" si="64"/>
        <v>64</v>
      </c>
      <c r="F339" s="21">
        <f t="shared" ref="F339:F340" si="73">AVERAGE(B336:B342)</f>
        <v>135.42857142857142</v>
      </c>
      <c r="G339" s="21">
        <f t="shared" si="62"/>
        <v>26.323529411764707</v>
      </c>
      <c r="H339" s="21">
        <f t="shared" si="69"/>
        <v>22.857142857142858</v>
      </c>
      <c r="I339" s="21">
        <f t="shared" si="58"/>
        <v>160</v>
      </c>
      <c r="J339" s="21">
        <f t="shared" si="70"/>
        <v>340.29411764705884</v>
      </c>
      <c r="K339" s="22">
        <v>92</v>
      </c>
      <c r="L339" s="22">
        <v>12</v>
      </c>
      <c r="M339" s="22">
        <v>5</v>
      </c>
      <c r="N339" s="22">
        <f>SUM(M339+L339)</f>
        <v>17</v>
      </c>
      <c r="O339" s="125">
        <v>39</v>
      </c>
      <c r="P339" s="125">
        <v>11</v>
      </c>
      <c r="Q339" s="125">
        <v>11</v>
      </c>
      <c r="R339" s="22">
        <v>9</v>
      </c>
      <c r="S339" s="22">
        <f t="shared" si="72"/>
        <v>20</v>
      </c>
      <c r="T339" s="30">
        <v>6</v>
      </c>
      <c r="U339" s="13">
        <f t="shared" si="67"/>
        <v>589</v>
      </c>
      <c r="V339" s="23">
        <f>SUM(K339:M339)</f>
        <v>109</v>
      </c>
      <c r="W339" s="14">
        <f t="shared" si="71"/>
        <v>30662</v>
      </c>
      <c r="X339" s="24">
        <f t="shared" si="55"/>
        <v>30660</v>
      </c>
      <c r="Y339" s="205">
        <f t="shared" si="54"/>
        <v>30660</v>
      </c>
    </row>
    <row r="340" spans="1:25" ht="14.25" x14ac:dyDescent="0.2">
      <c r="A340" s="20">
        <v>44223.333333333336</v>
      </c>
      <c r="B340" s="30">
        <v>139</v>
      </c>
      <c r="C340" s="14">
        <f t="shared" si="63"/>
        <v>34101</v>
      </c>
      <c r="D340" s="30">
        <v>11</v>
      </c>
      <c r="E340" s="14">
        <f t="shared" si="64"/>
        <v>75</v>
      </c>
      <c r="F340" s="21">
        <f t="shared" si="73"/>
        <v>128.14285714285714</v>
      </c>
      <c r="G340" s="21">
        <f t="shared" si="62"/>
        <v>20.441176470588236</v>
      </c>
      <c r="H340" s="21">
        <f t="shared" si="69"/>
        <v>21.638655462184875</v>
      </c>
      <c r="I340" s="21">
        <f t="shared" si="58"/>
        <v>151.47058823529412</v>
      </c>
      <c r="J340" s="21">
        <f t="shared" si="70"/>
        <v>333.82352941176464</v>
      </c>
      <c r="K340" s="22">
        <v>72</v>
      </c>
      <c r="L340" s="22">
        <v>13</v>
      </c>
      <c r="M340" s="22">
        <v>3</v>
      </c>
      <c r="N340" s="22">
        <f>SUM(M340+L340)</f>
        <v>16</v>
      </c>
      <c r="O340" s="125">
        <v>37</v>
      </c>
      <c r="P340" s="125">
        <v>13</v>
      </c>
      <c r="Q340" s="125">
        <v>13</v>
      </c>
      <c r="R340" s="22">
        <v>16</v>
      </c>
      <c r="S340" s="22">
        <f t="shared" si="72"/>
        <v>29</v>
      </c>
      <c r="T340" s="30">
        <v>4</v>
      </c>
      <c r="U340" s="13">
        <f t="shared" si="67"/>
        <v>593</v>
      </c>
      <c r="V340" s="23">
        <f>SUM(K340:M340)</f>
        <v>88</v>
      </c>
      <c r="W340" s="14">
        <f t="shared" si="71"/>
        <v>30750</v>
      </c>
      <c r="X340" s="24">
        <f t="shared" si="55"/>
        <v>30750</v>
      </c>
      <c r="Y340" s="205">
        <f t="shared" si="54"/>
        <v>30750</v>
      </c>
    </row>
    <row r="341" spans="1:25" ht="14.25" x14ac:dyDescent="0.2">
      <c r="A341" s="20">
        <v>44224.333333333336</v>
      </c>
      <c r="B341" s="30">
        <v>150</v>
      </c>
      <c r="C341" s="14">
        <f t="shared" si="63"/>
        <v>34251</v>
      </c>
      <c r="D341" s="30">
        <v>9</v>
      </c>
      <c r="E341" s="14">
        <f t="shared" si="64"/>
        <v>84</v>
      </c>
      <c r="F341" s="21">
        <f>AVERAGE(B338:B344)</f>
        <v>129.42857142857142</v>
      </c>
      <c r="G341" s="21">
        <f t="shared" si="62"/>
        <v>22.058823529411764</v>
      </c>
      <c r="H341" s="21">
        <f t="shared" si="69"/>
        <v>20.504201680672271</v>
      </c>
      <c r="I341" s="21">
        <f t="shared" si="58"/>
        <v>143.52941176470588</v>
      </c>
      <c r="J341" s="21">
        <f t="shared" si="70"/>
        <v>317.5</v>
      </c>
      <c r="K341" s="22">
        <v>72</v>
      </c>
      <c r="L341" s="22">
        <v>13</v>
      </c>
      <c r="M341" s="22">
        <v>4</v>
      </c>
      <c r="N341" s="22">
        <f t="shared" ref="N341:N342" si="74">SUM(M341+L341)</f>
        <v>17</v>
      </c>
      <c r="O341" s="125">
        <v>35</v>
      </c>
      <c r="P341" s="125">
        <v>14</v>
      </c>
      <c r="Q341" s="125">
        <v>15</v>
      </c>
      <c r="R341" s="22">
        <v>14</v>
      </c>
      <c r="S341" s="22">
        <f t="shared" si="72"/>
        <v>29</v>
      </c>
      <c r="T341" s="30">
        <v>2</v>
      </c>
      <c r="U341" s="13">
        <f t="shared" si="67"/>
        <v>595</v>
      </c>
      <c r="V341" s="23">
        <f>SUM(K341:M341)</f>
        <v>89</v>
      </c>
      <c r="W341" s="14">
        <f t="shared" si="71"/>
        <v>30839</v>
      </c>
      <c r="X341" s="24">
        <f t="shared" si="55"/>
        <v>30840</v>
      </c>
      <c r="Y341" s="205">
        <f t="shared" si="54"/>
        <v>30840</v>
      </c>
    </row>
    <row r="342" spans="1:25" ht="14.25" x14ac:dyDescent="0.2">
      <c r="A342" s="20">
        <v>44225.333333333336</v>
      </c>
      <c r="B342" s="23">
        <v>149</v>
      </c>
      <c r="C342" s="14">
        <f t="shared" si="63"/>
        <v>34400</v>
      </c>
      <c r="D342" s="30">
        <v>38</v>
      </c>
      <c r="E342" s="14">
        <f t="shared" si="64"/>
        <v>122</v>
      </c>
      <c r="F342" s="21">
        <f>AVERAGE(B339:B345)</f>
        <v>124.42857142857143</v>
      </c>
      <c r="G342" s="21">
        <f t="shared" si="62"/>
        <v>21.911764705882355</v>
      </c>
      <c r="H342" s="21">
        <f t="shared" si="69"/>
        <v>19.915966386554622</v>
      </c>
      <c r="I342" s="21">
        <f t="shared" si="58"/>
        <v>139.41176470588235</v>
      </c>
      <c r="J342" s="21">
        <f t="shared" si="70"/>
        <v>316.32352941176475</v>
      </c>
      <c r="K342" s="22">
        <v>56</v>
      </c>
      <c r="L342" s="22">
        <v>13</v>
      </c>
      <c r="M342" s="22">
        <v>3</v>
      </c>
      <c r="N342" s="22">
        <f t="shared" si="74"/>
        <v>16</v>
      </c>
      <c r="O342" s="125">
        <v>34</v>
      </c>
      <c r="P342" s="125">
        <v>14</v>
      </c>
      <c r="Q342" s="125">
        <v>16</v>
      </c>
      <c r="R342" s="22">
        <v>15</v>
      </c>
      <c r="S342" s="22">
        <f t="shared" si="72"/>
        <v>31</v>
      </c>
      <c r="T342" s="30">
        <v>5</v>
      </c>
      <c r="U342" s="13">
        <f t="shared" si="67"/>
        <v>600</v>
      </c>
      <c r="V342" s="23">
        <f>SUM(K342:M342)</f>
        <v>72</v>
      </c>
      <c r="W342" s="14">
        <f t="shared" si="71"/>
        <v>30911</v>
      </c>
      <c r="X342" s="24">
        <f t="shared" si="55"/>
        <v>30910</v>
      </c>
      <c r="Y342" s="205">
        <f t="shared" si="54"/>
        <v>30910</v>
      </c>
    </row>
    <row r="343" spans="1:25" ht="14.25" x14ac:dyDescent="0.2">
      <c r="A343" s="20">
        <v>44226.333333333336</v>
      </c>
      <c r="B343" s="23">
        <v>109</v>
      </c>
      <c r="C343" s="14">
        <f t="shared" si="63"/>
        <v>34509</v>
      </c>
      <c r="D343" s="30">
        <v>13</v>
      </c>
      <c r="E343" s="14">
        <f t="shared" si="64"/>
        <v>135</v>
      </c>
      <c r="F343" s="21">
        <f>AVERAGE(B340:B346)</f>
        <v>118.71428571428571</v>
      </c>
      <c r="G343" s="21">
        <f t="shared" si="62"/>
        <v>16.029411764705884</v>
      </c>
      <c r="H343" s="21">
        <f t="shared" si="69"/>
        <v>18.844537815126049</v>
      </c>
      <c r="I343" s="21">
        <f t="shared" si="58"/>
        <v>131.91176470588235</v>
      </c>
      <c r="J343" s="21">
        <f t="shared" si="70"/>
        <v>308.97058823529414</v>
      </c>
      <c r="K343" s="22"/>
      <c r="L343" s="22"/>
      <c r="M343" s="22"/>
      <c r="N343" s="22"/>
      <c r="O343" s="125"/>
      <c r="P343" s="125"/>
      <c r="Q343" s="125"/>
      <c r="R343" s="22"/>
      <c r="S343" s="22"/>
      <c r="T343" s="30">
        <v>3</v>
      </c>
      <c r="U343" s="13">
        <f t="shared" si="67"/>
        <v>603</v>
      </c>
      <c r="V343" s="23">
        <v>72</v>
      </c>
      <c r="W343" s="14">
        <f t="shared" si="71"/>
        <v>30983</v>
      </c>
      <c r="X343" s="24">
        <f t="shared" si="55"/>
        <v>30985</v>
      </c>
      <c r="Y343" s="205">
        <f t="shared" ref="Y343:Y352" si="75">IF(X343&gt;X342,X343,X342)</f>
        <v>30985</v>
      </c>
    </row>
    <row r="344" spans="1:25" ht="14.25" x14ac:dyDescent="0.2">
      <c r="A344" s="20">
        <v>44227.333333333336</v>
      </c>
      <c r="B344" s="30">
        <v>50</v>
      </c>
      <c r="C344" s="14">
        <f t="shared" si="63"/>
        <v>34559</v>
      </c>
      <c r="D344" s="30">
        <v>11</v>
      </c>
      <c r="E344" s="14">
        <f t="shared" si="64"/>
        <v>146</v>
      </c>
      <c r="F344" s="21">
        <f>AVERAGE(B341:B347)</f>
        <v>114.71428571428571</v>
      </c>
      <c r="G344" s="21">
        <f t="shared" si="62"/>
        <v>7.3529411764705888</v>
      </c>
      <c r="H344" s="21">
        <f t="shared" si="69"/>
        <v>19.033613445378148</v>
      </c>
      <c r="I344" s="21">
        <f t="shared" si="58"/>
        <v>133.23529411764704</v>
      </c>
      <c r="J344" s="21">
        <f t="shared" si="70"/>
        <v>305.88235294117646</v>
      </c>
      <c r="K344" s="22"/>
      <c r="L344" s="22"/>
      <c r="M344" s="22"/>
      <c r="N344" s="22"/>
      <c r="O344" s="125"/>
      <c r="P344" s="125"/>
      <c r="Q344" s="125"/>
      <c r="R344" s="22"/>
      <c r="S344" s="22"/>
      <c r="T344" s="30">
        <v>3</v>
      </c>
      <c r="U344" s="13">
        <f t="shared" si="67"/>
        <v>606</v>
      </c>
      <c r="V344" s="23">
        <v>72</v>
      </c>
      <c r="W344" s="14">
        <f t="shared" si="71"/>
        <v>31055</v>
      </c>
      <c r="X344" s="24">
        <f t="shared" ref="X344:X352" si="76">MROUND(W344,5)</f>
        <v>31055</v>
      </c>
      <c r="Y344" s="205">
        <f t="shared" si="75"/>
        <v>31055</v>
      </c>
    </row>
    <row r="345" spans="1:25" ht="14.25" x14ac:dyDescent="0.2">
      <c r="A345" s="20">
        <v>44228.333333333336</v>
      </c>
      <c r="B345" s="23">
        <v>95</v>
      </c>
      <c r="C345" s="14">
        <f t="shared" si="63"/>
        <v>34654</v>
      </c>
      <c r="D345" s="30">
        <v>7</v>
      </c>
      <c r="E345" s="14">
        <f t="shared" si="64"/>
        <v>153</v>
      </c>
      <c r="F345" s="21">
        <f>AVERAGE(B342:B348)</f>
        <v>110</v>
      </c>
      <c r="G345" s="21">
        <f t="shared" si="62"/>
        <v>13.970588235294118</v>
      </c>
      <c r="H345" s="21">
        <f t="shared" si="69"/>
        <v>18.298319327731097</v>
      </c>
      <c r="I345" s="21">
        <f t="shared" si="58"/>
        <v>128.08823529411768</v>
      </c>
      <c r="J345" s="21">
        <f t="shared" si="70"/>
        <v>294.41176470588243</v>
      </c>
      <c r="K345" s="22">
        <v>40</v>
      </c>
      <c r="L345" s="22">
        <v>16</v>
      </c>
      <c r="M345" s="22">
        <v>3</v>
      </c>
      <c r="N345" s="22">
        <f t="shared" ref="N345:N349" si="77">SUM(M345+L345)</f>
        <v>19</v>
      </c>
      <c r="O345" s="125">
        <v>38</v>
      </c>
      <c r="P345" s="125">
        <v>10</v>
      </c>
      <c r="Q345" s="125">
        <v>12</v>
      </c>
      <c r="R345" s="22">
        <v>19</v>
      </c>
      <c r="S345" s="22">
        <f t="shared" ref="S345:S349" si="78">R345+Q345</f>
        <v>31</v>
      </c>
      <c r="T345" s="30">
        <v>3</v>
      </c>
      <c r="U345" s="13">
        <f t="shared" si="67"/>
        <v>609</v>
      </c>
      <c r="V345" s="23">
        <f>SUM(K345:M345)</f>
        <v>59</v>
      </c>
      <c r="W345" s="14">
        <f t="shared" si="71"/>
        <v>31114</v>
      </c>
      <c r="X345" s="24">
        <f t="shared" si="76"/>
        <v>31115</v>
      </c>
      <c r="Y345" s="205">
        <f t="shared" si="75"/>
        <v>31115</v>
      </c>
    </row>
    <row r="346" spans="1:25" ht="14.25" x14ac:dyDescent="0.2">
      <c r="A346" s="20">
        <v>44229.333333333336</v>
      </c>
      <c r="B346" s="30">
        <v>139</v>
      </c>
      <c r="C346" s="14">
        <f t="shared" si="63"/>
        <v>34793</v>
      </c>
      <c r="D346" s="30">
        <v>22</v>
      </c>
      <c r="E346" s="14">
        <f t="shared" si="64"/>
        <v>175</v>
      </c>
      <c r="F346" s="21">
        <f t="shared" ref="F346:F349" si="79">AVERAGE(B343:B349)</f>
        <v>107.28571428571429</v>
      </c>
      <c r="G346" s="21">
        <f t="shared" si="62"/>
        <v>20.441176470588236</v>
      </c>
      <c r="H346" s="21">
        <f t="shared" si="69"/>
        <v>17.457983193277311</v>
      </c>
      <c r="I346" s="21">
        <f t="shared" si="58"/>
        <v>122.20588235294117</v>
      </c>
      <c r="J346" s="21">
        <f t="shared" si="70"/>
        <v>282.20588235294116</v>
      </c>
      <c r="K346" s="22">
        <v>50</v>
      </c>
      <c r="L346" s="22">
        <v>20</v>
      </c>
      <c r="M346" s="22">
        <v>4</v>
      </c>
      <c r="N346" s="22">
        <f t="shared" si="77"/>
        <v>24</v>
      </c>
      <c r="O346" s="125">
        <v>44</v>
      </c>
      <c r="P346" s="125">
        <v>4</v>
      </c>
      <c r="Q346" s="125">
        <v>6</v>
      </c>
      <c r="R346" s="22">
        <v>14</v>
      </c>
      <c r="S346" s="22">
        <f t="shared" si="78"/>
        <v>20</v>
      </c>
      <c r="T346" s="30">
        <v>2</v>
      </c>
      <c r="U346" s="13">
        <f t="shared" si="67"/>
        <v>611</v>
      </c>
      <c r="V346" s="23">
        <f>SUM(K346:M346)</f>
        <v>74</v>
      </c>
      <c r="W346" s="14">
        <f t="shared" si="71"/>
        <v>31188</v>
      </c>
      <c r="X346" s="24">
        <f t="shared" si="76"/>
        <v>31190</v>
      </c>
      <c r="Y346" s="205">
        <f t="shared" si="75"/>
        <v>31190</v>
      </c>
    </row>
    <row r="347" spans="1:25" ht="14.25" x14ac:dyDescent="0.2">
      <c r="A347" s="20">
        <v>44230.333333333336</v>
      </c>
      <c r="B347" s="30">
        <v>111</v>
      </c>
      <c r="C347" s="14">
        <f t="shared" si="63"/>
        <v>34904</v>
      </c>
      <c r="D347" s="30">
        <v>16</v>
      </c>
      <c r="E347" s="14">
        <f t="shared" si="64"/>
        <v>191</v>
      </c>
      <c r="F347" s="21">
        <f t="shared" si="79"/>
        <v>103.28571428571429</v>
      </c>
      <c r="G347" s="21">
        <f t="shared" si="62"/>
        <v>16.323529411764707</v>
      </c>
      <c r="H347" s="21">
        <f t="shared" si="69"/>
        <v>16.869747899159666</v>
      </c>
      <c r="I347" s="21">
        <f t="shared" si="58"/>
        <v>118.08823529411765</v>
      </c>
      <c r="J347" s="21">
        <f t="shared" si="70"/>
        <v>269.55882352941177</v>
      </c>
      <c r="K347" s="22">
        <v>46</v>
      </c>
      <c r="L347" s="22">
        <v>16</v>
      </c>
      <c r="M347" s="215">
        <v>3</v>
      </c>
      <c r="N347" s="22">
        <f t="shared" si="77"/>
        <v>19</v>
      </c>
      <c r="O347" s="125">
        <v>39</v>
      </c>
      <c r="P347" s="125">
        <v>9</v>
      </c>
      <c r="Q347" s="125">
        <v>10</v>
      </c>
      <c r="R347" s="22">
        <v>13</v>
      </c>
      <c r="S347" s="22">
        <f t="shared" si="78"/>
        <v>23</v>
      </c>
      <c r="T347" s="23">
        <v>0</v>
      </c>
      <c r="U347" s="13">
        <f t="shared" si="67"/>
        <v>611</v>
      </c>
      <c r="V347" s="23">
        <f>SUM(K347:M347)</f>
        <v>65</v>
      </c>
      <c r="W347" s="14">
        <f t="shared" si="71"/>
        <v>31253</v>
      </c>
      <c r="X347" s="24">
        <f t="shared" si="76"/>
        <v>31255</v>
      </c>
      <c r="Y347" s="205">
        <f t="shared" si="75"/>
        <v>31255</v>
      </c>
    </row>
    <row r="348" spans="1:25" ht="14.25" x14ac:dyDescent="0.2">
      <c r="A348" s="20">
        <v>44231.333333333336</v>
      </c>
      <c r="B348" s="30">
        <v>117</v>
      </c>
      <c r="C348" s="14">
        <f t="shared" si="63"/>
        <v>35021</v>
      </c>
      <c r="D348" s="30">
        <v>22</v>
      </c>
      <c r="E348" s="14">
        <f t="shared" si="64"/>
        <v>213</v>
      </c>
      <c r="F348" s="21">
        <f t="shared" si="79"/>
        <v>100.42857142857143</v>
      </c>
      <c r="G348" s="21">
        <f t="shared" si="62"/>
        <v>17.205882352941178</v>
      </c>
      <c r="H348" s="21">
        <f t="shared" si="69"/>
        <v>16.176470588235293</v>
      </c>
      <c r="I348" s="21">
        <f t="shared" si="58"/>
        <v>113.23529411764706</v>
      </c>
      <c r="J348" s="21">
        <f t="shared" si="70"/>
        <v>256.76470588235293</v>
      </c>
      <c r="K348" s="22">
        <v>45</v>
      </c>
      <c r="L348" s="22">
        <v>15</v>
      </c>
      <c r="M348" s="22">
        <v>1</v>
      </c>
      <c r="N348" s="22">
        <f t="shared" si="77"/>
        <v>16</v>
      </c>
      <c r="O348" s="125">
        <v>39</v>
      </c>
      <c r="P348" s="125">
        <v>9</v>
      </c>
      <c r="Q348" s="125">
        <v>11</v>
      </c>
      <c r="R348" s="22">
        <v>10</v>
      </c>
      <c r="S348" s="22">
        <f t="shared" si="78"/>
        <v>21</v>
      </c>
      <c r="T348" s="30">
        <v>3</v>
      </c>
      <c r="U348" s="13">
        <f t="shared" si="67"/>
        <v>614</v>
      </c>
      <c r="V348" s="23">
        <f>SUM(K348:M348)</f>
        <v>61</v>
      </c>
      <c r="W348" s="14">
        <f t="shared" si="71"/>
        <v>31314</v>
      </c>
      <c r="X348" s="24">
        <f t="shared" si="76"/>
        <v>31315</v>
      </c>
      <c r="Y348" s="205">
        <f t="shared" si="75"/>
        <v>31315</v>
      </c>
    </row>
    <row r="349" spans="1:25" ht="14.25" x14ac:dyDescent="0.2">
      <c r="A349" s="20">
        <v>44232.333333333336</v>
      </c>
      <c r="B349" s="23">
        <v>130</v>
      </c>
      <c r="C349" s="14">
        <f t="shared" si="63"/>
        <v>35151</v>
      </c>
      <c r="D349" s="30">
        <v>16</v>
      </c>
      <c r="E349" s="14">
        <f t="shared" si="64"/>
        <v>229</v>
      </c>
      <c r="F349" s="21">
        <f t="shared" si="79"/>
        <v>96.285714285714292</v>
      </c>
      <c r="G349" s="21">
        <f t="shared" si="62"/>
        <v>19.117647058823529</v>
      </c>
      <c r="H349" s="21">
        <f t="shared" si="69"/>
        <v>15.777310924369747</v>
      </c>
      <c r="I349" s="21">
        <f t="shared" si="58"/>
        <v>110.44117647058823</v>
      </c>
      <c r="J349" s="21">
        <f t="shared" si="70"/>
        <v>249.85294117647058</v>
      </c>
      <c r="K349" s="22">
        <v>46</v>
      </c>
      <c r="L349" s="22">
        <v>13</v>
      </c>
      <c r="M349" s="22">
        <v>1</v>
      </c>
      <c r="N349" s="22">
        <f t="shared" si="77"/>
        <v>14</v>
      </c>
      <c r="O349" s="125">
        <v>40</v>
      </c>
      <c r="P349" s="125">
        <v>9</v>
      </c>
      <c r="Q349" s="125">
        <v>10</v>
      </c>
      <c r="R349" s="22">
        <v>19</v>
      </c>
      <c r="S349" s="22">
        <f t="shared" si="78"/>
        <v>29</v>
      </c>
      <c r="T349" s="23">
        <v>0</v>
      </c>
      <c r="U349" s="13">
        <f t="shared" si="67"/>
        <v>614</v>
      </c>
      <c r="V349" s="23">
        <f>SUM(K349:M349)</f>
        <v>60</v>
      </c>
      <c r="W349" s="14">
        <f t="shared" si="71"/>
        <v>31374</v>
      </c>
      <c r="X349" s="24">
        <f t="shared" si="76"/>
        <v>31375</v>
      </c>
      <c r="Y349" s="205">
        <f t="shared" si="75"/>
        <v>31375</v>
      </c>
    </row>
    <row r="350" spans="1:25" ht="14.25" x14ac:dyDescent="0.2">
      <c r="A350" s="20">
        <v>44233.333333333336</v>
      </c>
      <c r="B350" s="30">
        <v>81</v>
      </c>
      <c r="C350" s="14">
        <f t="shared" si="63"/>
        <v>35232</v>
      </c>
      <c r="D350" s="30">
        <v>7</v>
      </c>
      <c r="E350" s="14">
        <f t="shared" si="64"/>
        <v>236</v>
      </c>
      <c r="F350" s="21"/>
      <c r="G350" s="21">
        <f t="shared" si="62"/>
        <v>11.911764705882353</v>
      </c>
      <c r="H350" s="21">
        <f t="shared" si="69"/>
        <v>15.1890756302521</v>
      </c>
      <c r="I350" s="21">
        <f t="shared" si="58"/>
        <v>106.3235294117647</v>
      </c>
      <c r="J350" s="21">
        <f t="shared" si="70"/>
        <v>238.23529411764704</v>
      </c>
      <c r="K350" s="22"/>
      <c r="L350" s="22"/>
      <c r="M350" s="22"/>
      <c r="N350" s="22"/>
      <c r="O350" s="125"/>
      <c r="P350" s="125"/>
      <c r="Q350" s="125"/>
      <c r="R350" s="22"/>
      <c r="S350" s="22"/>
      <c r="T350" s="23">
        <v>0</v>
      </c>
      <c r="U350" s="13">
        <f t="shared" si="67"/>
        <v>614</v>
      </c>
      <c r="V350" s="23">
        <v>60</v>
      </c>
      <c r="W350" s="14">
        <f t="shared" si="71"/>
        <v>31434</v>
      </c>
      <c r="X350" s="24">
        <f t="shared" si="76"/>
        <v>31435</v>
      </c>
      <c r="Y350" s="205">
        <f t="shared" si="75"/>
        <v>31435</v>
      </c>
    </row>
    <row r="351" spans="1:25" ht="14.25" x14ac:dyDescent="0.2">
      <c r="A351" s="20">
        <v>44234.333333333336</v>
      </c>
      <c r="B351" s="23">
        <v>30</v>
      </c>
      <c r="C351" s="14">
        <f t="shared" si="63"/>
        <v>35262</v>
      </c>
      <c r="D351" s="30">
        <v>3</v>
      </c>
      <c r="E351" s="14">
        <f t="shared" si="64"/>
        <v>239</v>
      </c>
      <c r="F351" s="21"/>
      <c r="G351" s="21">
        <f>B351/6.8</f>
        <v>4.4117647058823533</v>
      </c>
      <c r="H351" s="21">
        <f t="shared" si="69"/>
        <v>14.768907563025209</v>
      </c>
      <c r="I351" s="21">
        <f t="shared" si="58"/>
        <v>103.38235294117646</v>
      </c>
      <c r="J351" s="21">
        <f t="shared" si="70"/>
        <v>236.61764705882351</v>
      </c>
      <c r="K351" s="22"/>
      <c r="L351" s="22"/>
      <c r="M351" s="22"/>
      <c r="N351" s="22"/>
      <c r="O351" s="125"/>
      <c r="P351" s="125"/>
      <c r="Q351" s="125"/>
      <c r="R351" s="22"/>
      <c r="S351" s="22"/>
      <c r="T351" s="23">
        <v>0</v>
      </c>
      <c r="U351" s="13">
        <f t="shared" si="67"/>
        <v>614</v>
      </c>
      <c r="V351" s="23">
        <v>60</v>
      </c>
      <c r="W351" s="14">
        <f t="shared" si="71"/>
        <v>31494</v>
      </c>
      <c r="X351" s="24">
        <f t="shared" si="76"/>
        <v>31495</v>
      </c>
      <c r="Y351" s="205">
        <f t="shared" si="75"/>
        <v>31495</v>
      </c>
    </row>
    <row r="352" spans="1:25" ht="14.25" x14ac:dyDescent="0.2">
      <c r="A352" s="20">
        <v>44235.333333333336</v>
      </c>
      <c r="B352" s="23">
        <v>66</v>
      </c>
      <c r="C352" s="14">
        <f t="shared" si="63"/>
        <v>35328</v>
      </c>
      <c r="D352" s="23">
        <v>2</v>
      </c>
      <c r="E352" s="14">
        <f t="shared" si="64"/>
        <v>241</v>
      </c>
      <c r="F352" s="21"/>
      <c r="G352" s="21">
        <f>B352/6.8</f>
        <v>9.7058823529411775</v>
      </c>
      <c r="H352" s="21">
        <f t="shared" si="69"/>
        <v>14.159663865546218</v>
      </c>
      <c r="I352" s="21">
        <f t="shared" si="58"/>
        <v>99.117647058823522</v>
      </c>
      <c r="J352" s="21">
        <f t="shared" si="70"/>
        <v>227.20588235294122</v>
      </c>
      <c r="K352" s="22">
        <v>51</v>
      </c>
      <c r="L352" s="22">
        <v>15</v>
      </c>
      <c r="M352" s="22">
        <v>3</v>
      </c>
      <c r="N352" s="22">
        <f t="shared" ref="N352" si="80">SUM(M352+L352)</f>
        <v>18</v>
      </c>
      <c r="O352" s="125">
        <v>39</v>
      </c>
      <c r="P352" s="125">
        <v>9</v>
      </c>
      <c r="Q352" s="125">
        <v>11</v>
      </c>
      <c r="R352" s="22">
        <v>12</v>
      </c>
      <c r="S352" s="22">
        <f t="shared" ref="S352" si="81">R352+Q352</f>
        <v>23</v>
      </c>
      <c r="T352" s="23">
        <v>0</v>
      </c>
      <c r="U352" s="13">
        <f t="shared" si="67"/>
        <v>614</v>
      </c>
      <c r="V352" s="23">
        <f>SUM(K352:M352)</f>
        <v>69</v>
      </c>
      <c r="W352" s="14">
        <f t="shared" si="71"/>
        <v>31563</v>
      </c>
      <c r="X352" s="24">
        <f t="shared" si="76"/>
        <v>31565</v>
      </c>
      <c r="Y352" s="205">
        <f t="shared" si="75"/>
        <v>31565</v>
      </c>
    </row>
    <row r="353" spans="1:25" ht="14.25" x14ac:dyDescent="0.2">
      <c r="A353" s="20">
        <v>44236.333333333336</v>
      </c>
      <c r="B353" s="23"/>
      <c r="C353" s="14"/>
      <c r="D353" s="23"/>
      <c r="E353" s="14"/>
      <c r="F353" s="21"/>
      <c r="G353" s="21"/>
      <c r="H353" s="21"/>
      <c r="I353" s="21"/>
      <c r="J353" s="21"/>
      <c r="K353" s="22"/>
      <c r="L353" s="22"/>
      <c r="M353" s="22"/>
      <c r="N353" s="22"/>
      <c r="O353" s="125"/>
      <c r="P353" s="125"/>
      <c r="Q353" s="125"/>
      <c r="R353" s="22"/>
      <c r="S353" s="22"/>
      <c r="T353" s="23"/>
      <c r="U353" s="13"/>
      <c r="V353" s="23"/>
      <c r="W353" s="14"/>
      <c r="X353" s="24"/>
      <c r="Y353" s="205"/>
    </row>
    <row r="354" spans="1:25" ht="14.25" x14ac:dyDescent="0.2">
      <c r="A354" s="20">
        <v>44237.333333333336</v>
      </c>
      <c r="B354" s="23"/>
      <c r="C354" s="14"/>
      <c r="D354" s="23"/>
      <c r="E354" s="14"/>
      <c r="F354" s="21"/>
      <c r="G354" s="21"/>
      <c r="H354" s="21"/>
      <c r="I354" s="21"/>
      <c r="J354" s="21"/>
      <c r="K354" s="22"/>
      <c r="L354" s="22"/>
      <c r="M354" s="22"/>
      <c r="N354" s="22"/>
      <c r="O354" s="125"/>
      <c r="P354" s="125"/>
      <c r="Q354" s="125"/>
      <c r="R354" s="22"/>
      <c r="S354" s="22"/>
      <c r="T354" s="23"/>
      <c r="U354" s="13"/>
      <c r="V354" s="23"/>
      <c r="W354" s="14"/>
      <c r="X354" s="24"/>
      <c r="Y354" s="205"/>
    </row>
    <row r="355" spans="1:25" ht="14.25" x14ac:dyDescent="0.2">
      <c r="A355" s="20">
        <v>44238.333333333336</v>
      </c>
      <c r="B355" s="23"/>
      <c r="C355" s="14"/>
      <c r="D355" s="23"/>
      <c r="E355" s="14"/>
      <c r="F355" s="21"/>
      <c r="G355" s="21"/>
      <c r="H355" s="21"/>
      <c r="I355" s="21"/>
      <c r="J355" s="21"/>
      <c r="K355" s="22"/>
      <c r="L355" s="22"/>
      <c r="M355" s="22"/>
      <c r="N355" s="22"/>
      <c r="O355" s="125"/>
      <c r="P355" s="125"/>
      <c r="Q355" s="125"/>
      <c r="R355" s="22"/>
      <c r="S355" s="22"/>
      <c r="T355" s="23"/>
      <c r="U355" s="13"/>
      <c r="V355" s="23"/>
      <c r="W355" s="14"/>
      <c r="X355" s="24"/>
      <c r="Y355" s="205"/>
    </row>
    <row r="356" spans="1:25" ht="14.25" x14ac:dyDescent="0.2">
      <c r="A356" s="20">
        <v>44239.333333333336</v>
      </c>
      <c r="B356" s="23"/>
      <c r="C356" s="14"/>
      <c r="D356" s="23"/>
      <c r="E356" s="14"/>
      <c r="F356" s="21"/>
      <c r="G356" s="21"/>
      <c r="H356" s="21"/>
      <c r="I356" s="21"/>
      <c r="J356" s="21"/>
      <c r="K356" s="22"/>
      <c r="L356" s="22"/>
      <c r="M356" s="22"/>
      <c r="N356" s="22"/>
      <c r="O356" s="125"/>
      <c r="P356" s="125"/>
      <c r="Q356" s="125"/>
      <c r="R356" s="22"/>
      <c r="S356" s="22"/>
      <c r="T356" s="23"/>
      <c r="U356" s="13"/>
      <c r="V356" s="23"/>
      <c r="W356" s="14"/>
      <c r="X356" s="24"/>
      <c r="Y356" s="205"/>
    </row>
    <row r="357" spans="1:25" ht="14.25" x14ac:dyDescent="0.2">
      <c r="A357" s="20">
        <v>44240.333333333336</v>
      </c>
      <c r="B357" s="23"/>
      <c r="C357" s="14"/>
      <c r="D357" s="23"/>
      <c r="E357" s="14"/>
      <c r="F357" s="21"/>
      <c r="G357" s="21"/>
      <c r="H357" s="21"/>
      <c r="I357" s="21"/>
      <c r="J357" s="21"/>
      <c r="K357" s="22"/>
      <c r="L357" s="22"/>
      <c r="M357" s="22"/>
      <c r="N357" s="22"/>
      <c r="O357" s="125"/>
      <c r="P357" s="125"/>
      <c r="Q357" s="125"/>
      <c r="R357" s="22"/>
      <c r="S357" s="22"/>
      <c r="T357" s="23"/>
      <c r="U357" s="13"/>
      <c r="V357" s="23"/>
      <c r="W357" s="14"/>
      <c r="X357" s="24"/>
      <c r="Y357" s="205"/>
    </row>
    <row r="358" spans="1:25" ht="14.25" x14ac:dyDescent="0.2">
      <c r="A358" s="20">
        <v>44241.333333333336</v>
      </c>
      <c r="B358" s="23"/>
      <c r="C358" s="14"/>
      <c r="D358" s="23"/>
      <c r="E358" s="14"/>
      <c r="F358" s="21"/>
      <c r="G358" s="21"/>
      <c r="H358" s="21"/>
      <c r="I358" s="21"/>
      <c r="J358" s="21"/>
      <c r="K358" s="22"/>
      <c r="L358" s="22"/>
      <c r="M358" s="22"/>
      <c r="N358" s="22"/>
      <c r="O358" s="125"/>
      <c r="P358" s="125"/>
      <c r="Q358" s="125"/>
      <c r="R358" s="22"/>
      <c r="S358" s="22"/>
      <c r="T358" s="23"/>
      <c r="U358" s="13"/>
      <c r="V358" s="23"/>
      <c r="W358" s="14"/>
      <c r="X358" s="24"/>
      <c r="Y358" s="205"/>
    </row>
    <row r="359" spans="1:25" ht="14.25" x14ac:dyDescent="0.2">
      <c r="A359" s="34"/>
      <c r="B359" s="23"/>
      <c r="C359" s="23"/>
      <c r="D359" s="21"/>
      <c r="E359" s="21"/>
      <c r="F359" s="21"/>
      <c r="G359" s="21"/>
      <c r="H359" s="21"/>
      <c r="I359" s="21"/>
      <c r="J359" s="21"/>
      <c r="K359" s="22"/>
      <c r="L359" s="22"/>
      <c r="M359" s="22"/>
      <c r="N359" s="22"/>
      <c r="O359" s="125"/>
      <c r="P359" s="125"/>
      <c r="Q359" s="125"/>
      <c r="R359" s="22"/>
      <c r="S359" s="22"/>
      <c r="T359" s="24"/>
      <c r="U359" s="24"/>
      <c r="V359" s="23"/>
      <c r="W359" s="14"/>
      <c r="X359" s="24"/>
      <c r="Y359" s="203"/>
    </row>
    <row r="360" spans="1:25" s="38" customFormat="1" ht="15" thickBot="1" x14ac:dyDescent="0.25">
      <c r="A360" s="35" t="s">
        <v>87</v>
      </c>
      <c r="B360" s="36">
        <f>SUM(C112,B113:B359)</f>
        <v>35328</v>
      </c>
      <c r="C360" s="36"/>
      <c r="D360" s="182">
        <f>SUM(D309:D359)</f>
        <v>241</v>
      </c>
      <c r="E360" s="182"/>
      <c r="F360" s="37"/>
      <c r="G360" s="37"/>
      <c r="H360" s="37"/>
      <c r="I360" s="37"/>
      <c r="J360" s="37"/>
      <c r="K360" s="37"/>
      <c r="L360" s="37"/>
      <c r="M360" s="37"/>
      <c r="N360" s="37"/>
      <c r="O360" s="126"/>
      <c r="P360" s="126"/>
      <c r="Q360" s="126"/>
      <c r="R360" s="37"/>
      <c r="S360" s="37"/>
      <c r="T360" s="36">
        <f>SUM(U112,T113:T359)</f>
        <v>614</v>
      </c>
      <c r="U360" s="36"/>
      <c r="V360" s="36"/>
      <c r="W360" s="36"/>
      <c r="X360" s="36"/>
      <c r="Y360" s="206"/>
    </row>
    <row r="361" spans="1:25" ht="12.75" thickTop="1"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5" x14ac:dyDescent="0.2">
      <c r="B369" s="39"/>
      <c r="K369" s="32"/>
      <c r="L369" s="32"/>
      <c r="M369" s="32"/>
      <c r="N369" s="32"/>
      <c r="O369" s="32"/>
      <c r="P369" s="32"/>
      <c r="Q369" s="32"/>
      <c r="R369" s="32"/>
      <c r="S369" s="32"/>
      <c r="T369" s="39"/>
      <c r="U369" s="39"/>
      <c r="V369" s="39"/>
    </row>
    <row r="370" spans="2:25" x14ac:dyDescent="0.2">
      <c r="B370" s="39"/>
      <c r="K370" s="32"/>
      <c r="L370" s="32"/>
      <c r="M370" s="32"/>
      <c r="N370" s="32"/>
      <c r="O370" s="32"/>
      <c r="P370" s="32"/>
      <c r="Q370" s="32"/>
      <c r="R370" s="32"/>
      <c r="S370" s="32"/>
      <c r="T370" s="39"/>
      <c r="U370" s="39"/>
      <c r="V370" s="39"/>
    </row>
    <row r="371" spans="2:25" x14ac:dyDescent="0.2">
      <c r="B371" s="39"/>
      <c r="K371" s="32"/>
      <c r="L371" s="32"/>
      <c r="M371" s="32"/>
      <c r="N371" s="32"/>
      <c r="O371" s="32"/>
      <c r="P371" s="32"/>
      <c r="Q371" s="32"/>
      <c r="R371" s="32"/>
      <c r="S371" s="32"/>
      <c r="T371" s="39"/>
      <c r="U371" s="39"/>
      <c r="V371" s="39"/>
    </row>
    <row r="372" spans="2:25" x14ac:dyDescent="0.2">
      <c r="B372" s="39"/>
      <c r="K372" s="32"/>
      <c r="L372" s="32"/>
      <c r="M372" s="32"/>
      <c r="N372" s="32"/>
      <c r="O372" s="32"/>
      <c r="P372" s="32"/>
      <c r="Q372" s="32"/>
      <c r="R372" s="32"/>
      <c r="S372" s="32"/>
      <c r="T372" s="39"/>
      <c r="U372" s="39"/>
      <c r="V372" s="39"/>
    </row>
    <row r="373" spans="2:25" x14ac:dyDescent="0.2">
      <c r="B373" s="39"/>
      <c r="K373" s="32"/>
      <c r="L373" s="32"/>
      <c r="M373" s="32"/>
      <c r="N373" s="32"/>
      <c r="O373" s="32"/>
      <c r="P373" s="32"/>
      <c r="Q373" s="32"/>
      <c r="R373" s="32"/>
      <c r="S373" s="32"/>
      <c r="T373" s="39"/>
      <c r="U373" s="39"/>
      <c r="V373" s="39"/>
    </row>
    <row r="374" spans="2:25" x14ac:dyDescent="0.2">
      <c r="B374" s="39"/>
      <c r="K374" s="32"/>
      <c r="L374" s="32"/>
      <c r="M374" s="32"/>
      <c r="N374" s="32"/>
      <c r="O374" s="32"/>
      <c r="P374" s="32"/>
      <c r="Q374" s="32"/>
      <c r="R374" s="32"/>
      <c r="S374" s="32"/>
      <c r="T374" s="39"/>
      <c r="U374" s="39"/>
      <c r="V374" s="39"/>
      <c r="W374" s="32"/>
      <c r="X374" s="32"/>
      <c r="Y374" s="32"/>
    </row>
    <row r="375" spans="2:25" x14ac:dyDescent="0.2">
      <c r="B375" s="39"/>
      <c r="K375" s="32"/>
      <c r="L375" s="32"/>
      <c r="M375" s="32"/>
      <c r="N375" s="32"/>
      <c r="O375" s="32"/>
      <c r="P375" s="32"/>
      <c r="Q375" s="32"/>
      <c r="R375" s="32"/>
      <c r="S375" s="32"/>
      <c r="T375" s="39"/>
      <c r="U375" s="39"/>
      <c r="V375" s="39"/>
      <c r="W375" s="32"/>
      <c r="X375" s="32"/>
      <c r="Y375" s="32"/>
    </row>
    <row r="376" spans="2:25" x14ac:dyDescent="0.2">
      <c r="B376" s="39"/>
      <c r="K376" s="32"/>
      <c r="L376" s="32"/>
      <c r="M376" s="32"/>
      <c r="N376" s="32"/>
      <c r="O376" s="32"/>
      <c r="P376" s="32"/>
      <c r="Q376" s="32"/>
      <c r="R376" s="32"/>
      <c r="S376" s="32"/>
      <c r="T376" s="39"/>
      <c r="U376" s="39"/>
      <c r="V376" s="39"/>
      <c r="W376" s="32"/>
      <c r="X376" s="32"/>
      <c r="Y376" s="32"/>
    </row>
    <row r="377" spans="2:25" x14ac:dyDescent="0.2">
      <c r="B377" s="39"/>
      <c r="K377" s="32"/>
      <c r="L377" s="32"/>
      <c r="M377" s="32"/>
      <c r="N377" s="32"/>
      <c r="O377" s="32"/>
      <c r="P377" s="32"/>
      <c r="Q377" s="32"/>
      <c r="R377" s="32"/>
      <c r="S377" s="32"/>
      <c r="T377" s="39"/>
      <c r="U377" s="39"/>
      <c r="V377" s="39"/>
      <c r="W377" s="32"/>
      <c r="X377" s="32"/>
      <c r="Y377" s="32"/>
    </row>
    <row r="378" spans="2:25" x14ac:dyDescent="0.2">
      <c r="B378" s="39"/>
      <c r="K378" s="32"/>
      <c r="L378" s="32"/>
      <c r="M378" s="32"/>
      <c r="N378" s="32"/>
      <c r="O378" s="32"/>
      <c r="P378" s="32"/>
      <c r="Q378" s="32"/>
      <c r="R378" s="32"/>
      <c r="S378" s="32"/>
      <c r="T378" s="39"/>
      <c r="U378" s="39"/>
      <c r="V378" s="39"/>
      <c r="W378" s="32"/>
      <c r="X378" s="32"/>
      <c r="Y378" s="32"/>
    </row>
    <row r="379" spans="2:25" x14ac:dyDescent="0.2">
      <c r="B379" s="39"/>
      <c r="K379" s="32"/>
      <c r="L379" s="32"/>
      <c r="M379" s="32"/>
      <c r="N379" s="32"/>
      <c r="O379" s="32"/>
      <c r="P379" s="32"/>
      <c r="Q379" s="32"/>
      <c r="R379" s="32"/>
      <c r="S379" s="32"/>
      <c r="T379" s="39"/>
      <c r="U379" s="39"/>
      <c r="V379" s="39"/>
      <c r="W379" s="32"/>
      <c r="X379" s="32"/>
      <c r="Y379" s="32"/>
    </row>
    <row r="380" spans="2:25" x14ac:dyDescent="0.2">
      <c r="B380" s="39"/>
      <c r="K380" s="32"/>
      <c r="L380" s="32"/>
      <c r="M380" s="32"/>
      <c r="N380" s="32"/>
      <c r="O380" s="32"/>
      <c r="P380" s="32"/>
      <c r="Q380" s="32"/>
      <c r="R380" s="32"/>
      <c r="S380" s="32"/>
      <c r="T380" s="39"/>
      <c r="U380" s="39"/>
      <c r="V380" s="39"/>
      <c r="W380" s="32"/>
      <c r="X380" s="32"/>
      <c r="Y380" s="32"/>
    </row>
    <row r="381" spans="2:25" x14ac:dyDescent="0.2">
      <c r="B381" s="39"/>
      <c r="K381" s="32"/>
      <c r="L381" s="32"/>
      <c r="M381" s="32"/>
      <c r="N381" s="32"/>
      <c r="O381" s="32"/>
      <c r="P381" s="32"/>
      <c r="Q381" s="32"/>
      <c r="R381" s="32"/>
      <c r="S381" s="32"/>
      <c r="T381" s="39"/>
      <c r="U381" s="39"/>
      <c r="V381" s="39"/>
      <c r="W381" s="32"/>
      <c r="X381" s="32"/>
      <c r="Y381" s="32"/>
    </row>
    <row r="382" spans="2:25" x14ac:dyDescent="0.2">
      <c r="B382" s="39"/>
      <c r="K382" s="32"/>
      <c r="L382" s="32"/>
      <c r="M382" s="32"/>
      <c r="N382" s="32"/>
      <c r="O382" s="32"/>
      <c r="P382" s="32"/>
      <c r="Q382" s="32"/>
      <c r="R382" s="32"/>
      <c r="S382" s="32"/>
      <c r="T382" s="39"/>
      <c r="U382" s="39"/>
      <c r="V382" s="39"/>
      <c r="W382" s="32"/>
      <c r="X382" s="32"/>
      <c r="Y382" s="32"/>
    </row>
    <row r="383" spans="2:25" x14ac:dyDescent="0.2">
      <c r="B383" s="39"/>
      <c r="K383" s="32"/>
      <c r="L383" s="32"/>
      <c r="M383" s="32"/>
      <c r="N383" s="32"/>
      <c r="O383" s="32"/>
      <c r="P383" s="32"/>
      <c r="Q383" s="32"/>
      <c r="R383" s="32"/>
      <c r="S383" s="32"/>
      <c r="T383" s="39"/>
      <c r="U383" s="39"/>
      <c r="V383" s="39"/>
      <c r="W383" s="32"/>
      <c r="X383" s="32"/>
      <c r="Y383" s="32"/>
    </row>
    <row r="384" spans="2:25" x14ac:dyDescent="0.2">
      <c r="B384" s="39"/>
      <c r="K384" s="32"/>
      <c r="L384" s="32"/>
      <c r="M384" s="32"/>
      <c r="N384" s="32"/>
      <c r="O384" s="32"/>
      <c r="P384" s="32"/>
      <c r="Q384" s="32"/>
      <c r="R384" s="32"/>
      <c r="S384" s="32"/>
      <c r="T384" s="39"/>
      <c r="U384" s="39"/>
      <c r="V384" s="39"/>
      <c r="W384" s="32"/>
      <c r="X384" s="32"/>
      <c r="Y384" s="32"/>
    </row>
    <row r="385" spans="2:25" x14ac:dyDescent="0.2">
      <c r="B385" s="39"/>
      <c r="K385" s="32"/>
      <c r="L385" s="32"/>
      <c r="M385" s="32"/>
      <c r="N385" s="32"/>
      <c r="O385" s="32"/>
      <c r="P385" s="32"/>
      <c r="Q385" s="32"/>
      <c r="R385" s="32"/>
      <c r="S385" s="32"/>
      <c r="T385" s="39"/>
      <c r="U385" s="39"/>
      <c r="V385" s="39"/>
      <c r="W385" s="32"/>
      <c r="X385" s="32"/>
      <c r="Y385" s="32"/>
    </row>
    <row r="386" spans="2:25" x14ac:dyDescent="0.2">
      <c r="B386" s="39"/>
      <c r="K386" s="32"/>
      <c r="L386" s="32"/>
      <c r="M386" s="32"/>
      <c r="N386" s="32"/>
      <c r="O386" s="32"/>
      <c r="P386" s="32"/>
      <c r="Q386" s="32"/>
      <c r="R386" s="32"/>
      <c r="S386" s="32"/>
      <c r="T386" s="39"/>
      <c r="U386" s="39"/>
      <c r="V386" s="39"/>
      <c r="W386" s="32"/>
      <c r="X386" s="32"/>
      <c r="Y386" s="32"/>
    </row>
    <row r="387" spans="2:25" x14ac:dyDescent="0.2">
      <c r="B387" s="39"/>
      <c r="K387" s="32"/>
      <c r="L387" s="32"/>
      <c r="M387" s="32"/>
      <c r="N387" s="32"/>
      <c r="O387" s="32"/>
      <c r="P387" s="32"/>
      <c r="Q387" s="32"/>
      <c r="R387" s="32"/>
      <c r="S387" s="32"/>
      <c r="T387" s="39"/>
      <c r="U387" s="39"/>
      <c r="V387" s="39"/>
      <c r="W387" s="32"/>
      <c r="X387" s="32"/>
      <c r="Y387" s="32"/>
    </row>
    <row r="388" spans="2:25" x14ac:dyDescent="0.2">
      <c r="B388" s="39"/>
      <c r="K388" s="32"/>
      <c r="L388" s="32"/>
      <c r="M388" s="32"/>
      <c r="N388" s="32"/>
      <c r="O388" s="32"/>
      <c r="P388" s="32"/>
      <c r="Q388" s="32"/>
      <c r="R388" s="32"/>
      <c r="S388" s="32"/>
      <c r="T388" s="39"/>
      <c r="U388" s="39"/>
      <c r="V388" s="39"/>
      <c r="W388" s="32"/>
      <c r="X388" s="32"/>
      <c r="Y388" s="32"/>
    </row>
    <row r="389" spans="2:25" x14ac:dyDescent="0.2">
      <c r="B389" s="39"/>
      <c r="K389" s="32"/>
      <c r="L389" s="32"/>
      <c r="M389" s="32"/>
      <c r="N389" s="32"/>
      <c r="O389" s="32"/>
      <c r="P389" s="32"/>
      <c r="Q389" s="32"/>
      <c r="R389" s="32"/>
      <c r="S389" s="32"/>
      <c r="T389" s="39"/>
      <c r="U389" s="39"/>
      <c r="V389" s="39"/>
      <c r="W389" s="32"/>
      <c r="X389" s="32"/>
      <c r="Y389" s="32"/>
    </row>
    <row r="390" spans="2:25" x14ac:dyDescent="0.2">
      <c r="B390" s="39"/>
      <c r="K390" s="32"/>
      <c r="L390" s="32"/>
      <c r="M390" s="32"/>
      <c r="N390" s="32"/>
      <c r="O390" s="32"/>
      <c r="P390" s="32"/>
      <c r="Q390" s="32"/>
      <c r="R390" s="32"/>
      <c r="S390" s="32"/>
      <c r="T390" s="39"/>
      <c r="U390" s="39"/>
      <c r="V390" s="39"/>
      <c r="W390" s="32"/>
      <c r="X390" s="32"/>
      <c r="Y390" s="32"/>
    </row>
    <row r="391" spans="2:25" x14ac:dyDescent="0.2">
      <c r="B391" s="39"/>
      <c r="K391" s="32"/>
      <c r="L391" s="32"/>
      <c r="M391" s="32"/>
      <c r="N391" s="32"/>
      <c r="O391" s="32"/>
      <c r="P391" s="32"/>
      <c r="Q391" s="32"/>
      <c r="R391" s="32"/>
      <c r="S391" s="32"/>
      <c r="T391" s="39"/>
      <c r="U391" s="39"/>
      <c r="V391" s="39"/>
      <c r="W391" s="32"/>
      <c r="X391" s="32"/>
      <c r="Y391" s="32"/>
    </row>
    <row r="392" spans="2:25" x14ac:dyDescent="0.2">
      <c r="B392" s="39"/>
      <c r="K392" s="32"/>
      <c r="L392" s="32"/>
      <c r="M392" s="32"/>
      <c r="N392" s="32"/>
      <c r="O392" s="32"/>
      <c r="P392" s="32"/>
      <c r="Q392" s="32"/>
      <c r="R392" s="32"/>
      <c r="S392" s="32"/>
      <c r="T392" s="39"/>
      <c r="U392" s="39"/>
      <c r="V392" s="39"/>
      <c r="W392" s="32"/>
      <c r="X392" s="32"/>
      <c r="Y392" s="32"/>
    </row>
    <row r="393" spans="2:25" x14ac:dyDescent="0.2">
      <c r="B393" s="39"/>
      <c r="K393" s="32"/>
      <c r="L393" s="32"/>
      <c r="M393" s="32"/>
      <c r="N393" s="32"/>
      <c r="O393" s="32"/>
      <c r="P393" s="32"/>
      <c r="Q393" s="32"/>
      <c r="R393" s="32"/>
      <c r="S393" s="32"/>
      <c r="T393" s="39"/>
      <c r="U393" s="39"/>
      <c r="V393" s="39"/>
      <c r="W393" s="32"/>
      <c r="X393" s="32"/>
      <c r="Y393" s="32"/>
    </row>
    <row r="394" spans="2:25" x14ac:dyDescent="0.2">
      <c r="B394" s="39"/>
      <c r="K394" s="32"/>
      <c r="L394" s="32"/>
      <c r="M394" s="32"/>
      <c r="N394" s="32"/>
      <c r="O394" s="32"/>
      <c r="P394" s="32"/>
      <c r="Q394" s="32"/>
      <c r="R394" s="32"/>
      <c r="S394" s="32"/>
      <c r="T394" s="39"/>
      <c r="U394" s="39"/>
      <c r="V394" s="39"/>
      <c r="W394" s="32"/>
      <c r="X394" s="32"/>
      <c r="Y394" s="32"/>
    </row>
    <row r="395" spans="2:25" x14ac:dyDescent="0.2">
      <c r="B395" s="39"/>
      <c r="K395" s="32"/>
      <c r="L395" s="32"/>
      <c r="M395" s="32"/>
      <c r="N395" s="32"/>
      <c r="O395" s="32"/>
      <c r="P395" s="32"/>
      <c r="Q395" s="32"/>
      <c r="R395" s="32"/>
      <c r="S395" s="32"/>
      <c r="T395" s="39"/>
      <c r="U395" s="39"/>
      <c r="V395" s="39"/>
      <c r="W395" s="32"/>
      <c r="X395" s="32"/>
      <c r="Y395" s="32"/>
    </row>
    <row r="396" spans="2:25" x14ac:dyDescent="0.2">
      <c r="B396" s="39"/>
      <c r="K396" s="32"/>
      <c r="L396" s="32"/>
      <c r="M396" s="32"/>
      <c r="N396" s="32"/>
      <c r="O396" s="32"/>
      <c r="P396" s="32"/>
      <c r="Q396" s="32"/>
      <c r="R396" s="32"/>
      <c r="S396" s="32"/>
      <c r="T396" s="39"/>
      <c r="U396" s="39"/>
      <c r="V396" s="39"/>
      <c r="W396" s="32"/>
      <c r="X396" s="32"/>
      <c r="Y396" s="32"/>
    </row>
    <row r="397" spans="2:25" x14ac:dyDescent="0.2">
      <c r="B397" s="39"/>
      <c r="K397" s="32"/>
      <c r="L397" s="32"/>
      <c r="M397" s="32"/>
      <c r="N397" s="32"/>
      <c r="O397" s="32"/>
      <c r="P397" s="32"/>
      <c r="Q397" s="32"/>
      <c r="R397" s="32"/>
      <c r="S397" s="32"/>
      <c r="T397" s="39"/>
      <c r="U397" s="39"/>
      <c r="V397" s="39"/>
      <c r="W397" s="32"/>
      <c r="X397" s="32"/>
      <c r="Y397" s="32"/>
    </row>
    <row r="398" spans="2:25" x14ac:dyDescent="0.2">
      <c r="B398" s="39"/>
      <c r="K398" s="32"/>
      <c r="L398" s="32"/>
      <c r="M398" s="32"/>
      <c r="N398" s="32"/>
      <c r="O398" s="32"/>
      <c r="P398" s="32"/>
      <c r="Q398" s="32"/>
      <c r="R398" s="32"/>
      <c r="S398" s="32"/>
      <c r="T398" s="39"/>
      <c r="U398" s="39"/>
      <c r="V398" s="39"/>
      <c r="W398" s="32"/>
      <c r="X398" s="32"/>
      <c r="Y398" s="32"/>
    </row>
    <row r="399" spans="2:25" x14ac:dyDescent="0.2">
      <c r="B399" s="39"/>
      <c r="K399" s="32"/>
      <c r="L399" s="32"/>
      <c r="M399" s="32"/>
      <c r="N399" s="32"/>
      <c r="O399" s="32"/>
      <c r="P399" s="32"/>
      <c r="Q399" s="32"/>
      <c r="R399" s="32"/>
      <c r="S399" s="32"/>
      <c r="T399" s="39"/>
      <c r="U399" s="39"/>
      <c r="V399" s="39"/>
      <c r="W399" s="32"/>
      <c r="X399" s="32"/>
      <c r="Y399" s="32"/>
    </row>
    <row r="400" spans="2:25" x14ac:dyDescent="0.2">
      <c r="B400" s="39"/>
      <c r="K400" s="32"/>
      <c r="L400" s="32"/>
      <c r="M400" s="32"/>
      <c r="N400" s="32"/>
      <c r="O400" s="32"/>
      <c r="P400" s="32"/>
      <c r="Q400" s="32"/>
      <c r="R400" s="32"/>
      <c r="S400" s="32"/>
      <c r="T400" s="39"/>
      <c r="U400" s="39"/>
      <c r="V400" s="39"/>
      <c r="W400" s="32"/>
      <c r="X400" s="32"/>
      <c r="Y400" s="32"/>
    </row>
    <row r="401" spans="2:25" x14ac:dyDescent="0.2">
      <c r="B401" s="39"/>
      <c r="K401" s="32"/>
      <c r="L401" s="32"/>
      <c r="M401" s="32"/>
      <c r="N401" s="32"/>
      <c r="O401" s="32"/>
      <c r="P401" s="32"/>
      <c r="Q401" s="32"/>
      <c r="R401" s="32"/>
      <c r="S401" s="32"/>
      <c r="T401" s="39"/>
      <c r="U401" s="39"/>
      <c r="V401" s="39"/>
      <c r="W401" s="32"/>
      <c r="X401" s="32"/>
      <c r="Y401" s="32"/>
    </row>
    <row r="402" spans="2:25" x14ac:dyDescent="0.2">
      <c r="B402" s="39"/>
      <c r="K402" s="32"/>
      <c r="L402" s="32"/>
      <c r="M402" s="32"/>
      <c r="N402" s="32"/>
      <c r="O402" s="32"/>
      <c r="P402" s="32"/>
      <c r="Q402" s="32"/>
      <c r="R402" s="32"/>
      <c r="S402" s="32"/>
      <c r="T402" s="39"/>
      <c r="U402" s="39"/>
      <c r="V402" s="39"/>
      <c r="W402" s="32"/>
      <c r="X402" s="32"/>
      <c r="Y402" s="32"/>
    </row>
    <row r="403" spans="2:25" x14ac:dyDescent="0.2">
      <c r="B403" s="39"/>
      <c r="K403" s="32"/>
      <c r="L403" s="32"/>
      <c r="M403" s="32"/>
      <c r="N403" s="32"/>
      <c r="O403" s="32"/>
      <c r="P403" s="32"/>
      <c r="Q403" s="32"/>
      <c r="R403" s="32"/>
      <c r="S403" s="32"/>
      <c r="T403" s="39"/>
      <c r="U403" s="39"/>
      <c r="V403" s="39"/>
      <c r="W403" s="32"/>
      <c r="X403" s="32"/>
      <c r="Y403" s="32"/>
    </row>
    <row r="404" spans="2:25" x14ac:dyDescent="0.2">
      <c r="B404" s="39"/>
      <c r="K404" s="32"/>
      <c r="L404" s="32"/>
      <c r="M404" s="32"/>
      <c r="N404" s="32"/>
      <c r="O404" s="32"/>
      <c r="P404" s="32"/>
      <c r="Q404" s="32"/>
      <c r="R404" s="32"/>
      <c r="S404" s="32"/>
      <c r="T404" s="39"/>
      <c r="U404" s="39"/>
      <c r="V404" s="39"/>
      <c r="W404" s="32"/>
      <c r="X404" s="32"/>
      <c r="Y404" s="32"/>
    </row>
    <row r="405" spans="2:25" x14ac:dyDescent="0.2">
      <c r="B405" s="39"/>
      <c r="K405" s="32"/>
      <c r="L405" s="32"/>
      <c r="M405" s="32"/>
      <c r="N405" s="32"/>
      <c r="O405" s="32"/>
      <c r="P405" s="32"/>
      <c r="Q405" s="32"/>
      <c r="R405" s="32"/>
      <c r="S405" s="32"/>
      <c r="T405" s="39"/>
      <c r="U405" s="39"/>
      <c r="V405" s="39"/>
      <c r="W405" s="32"/>
      <c r="X405" s="32"/>
      <c r="Y405" s="32"/>
    </row>
    <row r="406" spans="2:25" x14ac:dyDescent="0.2">
      <c r="B406" s="39"/>
      <c r="T406" s="39"/>
      <c r="U406" s="39"/>
      <c r="V406" s="39"/>
      <c r="W406" s="32"/>
      <c r="X406" s="32"/>
      <c r="Y406" s="32"/>
    </row>
    <row r="407" spans="2:25" x14ac:dyDescent="0.2">
      <c r="B407" s="39"/>
      <c r="T407" s="39"/>
      <c r="U407" s="39"/>
      <c r="V407" s="39"/>
      <c r="W407" s="32"/>
      <c r="X407" s="32"/>
      <c r="Y407" s="32"/>
    </row>
    <row r="408" spans="2:25" x14ac:dyDescent="0.2">
      <c r="B408" s="39"/>
      <c r="T408" s="39"/>
      <c r="U408" s="39"/>
      <c r="V408" s="39"/>
      <c r="W408" s="32"/>
      <c r="X408" s="32"/>
      <c r="Y408" s="32"/>
    </row>
    <row r="409" spans="2:25" x14ac:dyDescent="0.2">
      <c r="B409" s="39"/>
      <c r="T409" s="39"/>
      <c r="U409" s="39"/>
      <c r="V409" s="39"/>
      <c r="W409" s="32"/>
      <c r="X409" s="32"/>
      <c r="Y409" s="32"/>
    </row>
    <row r="410" spans="2:25" x14ac:dyDescent="0.2">
      <c r="B410" s="39"/>
      <c r="T410" s="39"/>
      <c r="U410" s="39"/>
      <c r="V410" s="39"/>
      <c r="W410" s="32"/>
      <c r="X410" s="32"/>
      <c r="Y410" s="32"/>
    </row>
    <row r="411" spans="2:25" x14ac:dyDescent="0.2">
      <c r="B411" s="39"/>
      <c r="T411" s="39"/>
      <c r="U411" s="39"/>
      <c r="V411" s="39"/>
      <c r="W411" s="32"/>
      <c r="X411" s="32"/>
      <c r="Y411" s="32"/>
    </row>
    <row r="412" spans="2:25" x14ac:dyDescent="0.2">
      <c r="B412" s="39"/>
      <c r="T412" s="39"/>
      <c r="U412" s="39"/>
      <c r="V412" s="39"/>
      <c r="W412" s="32"/>
      <c r="X412" s="32"/>
      <c r="Y412" s="32"/>
    </row>
    <row r="413" spans="2:25" x14ac:dyDescent="0.2">
      <c r="B413" s="39"/>
      <c r="T413" s="39"/>
      <c r="U413" s="39"/>
      <c r="V413" s="39"/>
      <c r="W413" s="32"/>
      <c r="X413" s="32"/>
      <c r="Y413" s="32"/>
    </row>
    <row r="414" spans="2:25" x14ac:dyDescent="0.2">
      <c r="B414" s="39"/>
      <c r="T414" s="39"/>
      <c r="U414" s="39"/>
      <c r="V414" s="39"/>
      <c r="W414" s="32"/>
      <c r="X414" s="32"/>
      <c r="Y414" s="32"/>
    </row>
    <row r="415" spans="2:25" x14ac:dyDescent="0.2">
      <c r="B415" s="39"/>
      <c r="T415" s="39"/>
      <c r="U415" s="39"/>
      <c r="V415" s="39"/>
      <c r="W415" s="32"/>
      <c r="X415" s="32"/>
      <c r="Y415" s="32"/>
    </row>
    <row r="416" spans="2:25" x14ac:dyDescent="0.2">
      <c r="B416" s="39"/>
      <c r="T416" s="39"/>
      <c r="U416" s="39"/>
      <c r="V416" s="39"/>
      <c r="W416" s="32"/>
      <c r="X416" s="32"/>
      <c r="Y416" s="32"/>
    </row>
    <row r="417" spans="2:25" x14ac:dyDescent="0.2">
      <c r="B417" s="39"/>
      <c r="T417" s="39"/>
      <c r="U417" s="39"/>
      <c r="V417" s="39"/>
      <c r="W417" s="32"/>
      <c r="X417" s="32"/>
      <c r="Y417" s="32"/>
    </row>
    <row r="418" spans="2:25" x14ac:dyDescent="0.2">
      <c r="B418" s="39"/>
      <c r="T418" s="39"/>
      <c r="U418" s="39"/>
      <c r="V418" s="39"/>
      <c r="W418" s="32"/>
      <c r="X418" s="32"/>
      <c r="Y418" s="32"/>
    </row>
    <row r="419" spans="2:25" x14ac:dyDescent="0.2">
      <c r="B419" s="39"/>
      <c r="T419" s="39"/>
      <c r="U419" s="39"/>
      <c r="V419" s="39"/>
      <c r="W419" s="32"/>
      <c r="X419" s="32"/>
      <c r="Y419" s="32"/>
    </row>
    <row r="420" spans="2:25" x14ac:dyDescent="0.2">
      <c r="B420" s="39"/>
      <c r="T420" s="39"/>
      <c r="U420" s="39"/>
      <c r="V420" s="39"/>
      <c r="W420" s="32"/>
      <c r="X420" s="32"/>
      <c r="Y420" s="32"/>
    </row>
    <row r="421" spans="2:25" x14ac:dyDescent="0.2">
      <c r="B421" s="39"/>
      <c r="T421" s="39"/>
      <c r="U421" s="39"/>
      <c r="V421" s="39"/>
      <c r="W421" s="32"/>
      <c r="X421" s="32"/>
      <c r="Y421" s="32"/>
    </row>
    <row r="422" spans="2:25" x14ac:dyDescent="0.2">
      <c r="B422" s="39"/>
      <c r="T422" s="39"/>
      <c r="U422" s="39"/>
      <c r="V422" s="39"/>
      <c r="W422" s="32"/>
      <c r="X422" s="32"/>
      <c r="Y422" s="32"/>
    </row>
    <row r="423" spans="2:25" x14ac:dyDescent="0.2">
      <c r="B423" s="39"/>
      <c r="T423" s="39"/>
      <c r="U423" s="39"/>
      <c r="V423" s="39"/>
      <c r="W423" s="32"/>
      <c r="X423" s="32"/>
      <c r="Y423" s="32"/>
    </row>
    <row r="424" spans="2:25" x14ac:dyDescent="0.2">
      <c r="B424" s="39"/>
      <c r="T424" s="39"/>
      <c r="U424" s="39"/>
      <c r="V424" s="39"/>
      <c r="W424" s="32"/>
      <c r="X424" s="32"/>
      <c r="Y424" s="32"/>
    </row>
    <row r="425" spans="2:25" x14ac:dyDescent="0.2">
      <c r="B425" s="39"/>
      <c r="T425" s="39"/>
      <c r="U425" s="39"/>
      <c r="V425" s="39"/>
      <c r="W425" s="32"/>
      <c r="X425" s="32"/>
      <c r="Y425" s="32"/>
    </row>
    <row r="426" spans="2:25" x14ac:dyDescent="0.2">
      <c r="B426" s="39"/>
      <c r="T426" s="39"/>
      <c r="U426" s="39"/>
      <c r="V426" s="39"/>
      <c r="W426" s="32"/>
      <c r="X426" s="32"/>
      <c r="Y426" s="32"/>
    </row>
    <row r="427" spans="2:25" x14ac:dyDescent="0.2">
      <c r="B427" s="39"/>
      <c r="T427" s="39"/>
      <c r="U427" s="39"/>
      <c r="V427" s="39"/>
      <c r="W427" s="32"/>
      <c r="X427" s="32"/>
      <c r="Y427" s="32"/>
    </row>
    <row r="428" spans="2:25" x14ac:dyDescent="0.2">
      <c r="B428" s="39"/>
      <c r="T428" s="39"/>
      <c r="U428" s="39"/>
      <c r="V428" s="39"/>
      <c r="W428" s="32"/>
      <c r="X428" s="32"/>
      <c r="Y428" s="32"/>
    </row>
    <row r="429" spans="2:25" x14ac:dyDescent="0.2">
      <c r="B429" s="39"/>
      <c r="T429" s="39"/>
      <c r="U429" s="39"/>
      <c r="V429" s="39"/>
      <c r="W429" s="32"/>
      <c r="X429" s="32"/>
      <c r="Y429" s="32"/>
    </row>
    <row r="430" spans="2:25" x14ac:dyDescent="0.2">
      <c r="B430" s="39"/>
      <c r="T430" s="39"/>
      <c r="U430" s="39"/>
      <c r="V430" s="39"/>
      <c r="W430" s="32"/>
      <c r="X430" s="32"/>
      <c r="Y430" s="32"/>
    </row>
    <row r="431" spans="2:25" x14ac:dyDescent="0.2">
      <c r="B431" s="39"/>
      <c r="T431" s="39"/>
      <c r="U431" s="39"/>
      <c r="V431" s="39"/>
      <c r="W431" s="32"/>
      <c r="X431" s="32"/>
      <c r="Y431" s="32"/>
    </row>
    <row r="432" spans="2:25" x14ac:dyDescent="0.2">
      <c r="B432" s="39"/>
      <c r="T432" s="39"/>
      <c r="U432" s="39"/>
      <c r="V432" s="39"/>
      <c r="W432" s="32"/>
      <c r="X432" s="32"/>
      <c r="Y432" s="32"/>
    </row>
    <row r="433" spans="2:25" x14ac:dyDescent="0.2">
      <c r="B433" s="39"/>
      <c r="T433" s="39"/>
      <c r="U433" s="39"/>
      <c r="V433" s="39"/>
      <c r="W433" s="32"/>
      <c r="X433" s="32"/>
      <c r="Y433" s="32"/>
    </row>
    <row r="434" spans="2:25" x14ac:dyDescent="0.2">
      <c r="B434" s="39"/>
      <c r="T434" s="39"/>
      <c r="U434" s="39"/>
      <c r="V434" s="39"/>
      <c r="W434" s="32"/>
      <c r="X434" s="32"/>
      <c r="Y434" s="32"/>
    </row>
    <row r="435" spans="2:25" x14ac:dyDescent="0.2">
      <c r="B435" s="39"/>
      <c r="T435" s="39"/>
      <c r="U435" s="39"/>
      <c r="V435" s="39"/>
      <c r="W435" s="32"/>
      <c r="X435" s="32"/>
      <c r="Y435" s="32"/>
    </row>
    <row r="436" spans="2:25" x14ac:dyDescent="0.2">
      <c r="B436" s="39"/>
      <c r="T436" s="39"/>
      <c r="U436" s="39"/>
      <c r="V436" s="39"/>
      <c r="W436" s="32"/>
      <c r="X436" s="32"/>
      <c r="Y436" s="32"/>
    </row>
    <row r="437" spans="2:25" x14ac:dyDescent="0.2">
      <c r="B437" s="39"/>
      <c r="T437" s="39"/>
      <c r="U437" s="39"/>
      <c r="V437" s="39"/>
      <c r="W437" s="32"/>
      <c r="X437" s="32"/>
      <c r="Y437" s="32"/>
    </row>
    <row r="438" spans="2:25" x14ac:dyDescent="0.2">
      <c r="B438" s="39"/>
      <c r="T438" s="39"/>
      <c r="U438" s="39"/>
      <c r="V438" s="39"/>
      <c r="W438" s="32"/>
      <c r="X438" s="32"/>
      <c r="Y438" s="32"/>
    </row>
    <row r="439" spans="2:25" x14ac:dyDescent="0.2">
      <c r="B439" s="39"/>
      <c r="T439" s="39"/>
      <c r="U439" s="39"/>
      <c r="V439" s="39"/>
      <c r="W439" s="32"/>
      <c r="X439" s="32"/>
      <c r="Y439" s="32"/>
    </row>
    <row r="440" spans="2:25" x14ac:dyDescent="0.2">
      <c r="B440" s="39"/>
      <c r="T440" s="39"/>
      <c r="U440" s="39"/>
      <c r="V440" s="39"/>
      <c r="W440" s="32"/>
      <c r="X440" s="32"/>
      <c r="Y440" s="32"/>
    </row>
    <row r="441" spans="2:25" x14ac:dyDescent="0.2">
      <c r="B441" s="39"/>
      <c r="T441" s="39"/>
      <c r="U441" s="39"/>
      <c r="V441" s="39"/>
      <c r="W441" s="32"/>
      <c r="X441" s="32"/>
      <c r="Y441" s="32"/>
    </row>
    <row r="442" spans="2:25" x14ac:dyDescent="0.2">
      <c r="B442" s="39"/>
      <c r="T442" s="39"/>
      <c r="U442" s="39"/>
      <c r="V442" s="39"/>
      <c r="W442" s="32"/>
      <c r="X442" s="32"/>
      <c r="Y442" s="32"/>
    </row>
    <row r="443" spans="2:25" x14ac:dyDescent="0.2">
      <c r="B443" s="39"/>
      <c r="T443" s="39"/>
      <c r="U443" s="39"/>
      <c r="V443" s="39"/>
      <c r="W443" s="32"/>
      <c r="X443" s="32"/>
      <c r="Y443" s="32"/>
    </row>
    <row r="444" spans="2:25" x14ac:dyDescent="0.2">
      <c r="B444" s="39"/>
      <c r="T444" s="39"/>
      <c r="U444" s="39"/>
      <c r="V444" s="39"/>
      <c r="W444" s="32"/>
      <c r="X444" s="32"/>
      <c r="Y444" s="32"/>
    </row>
    <row r="445" spans="2:25" x14ac:dyDescent="0.2">
      <c r="B445" s="39"/>
      <c r="T445" s="39"/>
      <c r="U445" s="39"/>
      <c r="V445" s="39"/>
      <c r="W445" s="32"/>
      <c r="X445" s="32"/>
      <c r="Y445" s="32"/>
    </row>
    <row r="446" spans="2:25" x14ac:dyDescent="0.2">
      <c r="B446" s="39"/>
      <c r="T446" s="39"/>
      <c r="U446" s="39"/>
      <c r="V446" s="39"/>
      <c r="W446" s="32"/>
      <c r="X446" s="32"/>
      <c r="Y446" s="32"/>
    </row>
    <row r="447" spans="2:25" x14ac:dyDescent="0.2">
      <c r="B447" s="39"/>
      <c r="T447" s="39"/>
      <c r="U447" s="39"/>
      <c r="V447" s="39"/>
      <c r="W447" s="32"/>
      <c r="X447" s="32"/>
      <c r="Y447" s="32"/>
    </row>
    <row r="448" spans="2:25" x14ac:dyDescent="0.2">
      <c r="B448" s="39"/>
      <c r="T448" s="39"/>
      <c r="U448" s="39"/>
      <c r="V448" s="39"/>
      <c r="W448" s="32"/>
      <c r="X448" s="32"/>
      <c r="Y448" s="32"/>
    </row>
    <row r="449" spans="2:25" x14ac:dyDescent="0.2">
      <c r="B449" s="39"/>
      <c r="T449" s="39"/>
      <c r="U449" s="39"/>
      <c r="V449" s="39"/>
      <c r="W449" s="32"/>
      <c r="X449" s="32"/>
      <c r="Y449" s="32"/>
    </row>
    <row r="450" spans="2:25" x14ac:dyDescent="0.2">
      <c r="B450" s="39"/>
      <c r="T450" s="39"/>
      <c r="U450" s="39"/>
      <c r="V450" s="39"/>
      <c r="W450" s="32"/>
      <c r="X450" s="32"/>
      <c r="Y450" s="32"/>
    </row>
    <row r="451" spans="2:25" x14ac:dyDescent="0.2">
      <c r="B451" s="39"/>
      <c r="T451" s="39"/>
      <c r="U451" s="39"/>
      <c r="V451" s="39"/>
      <c r="W451" s="32"/>
      <c r="X451" s="32"/>
      <c r="Y451" s="32"/>
    </row>
    <row r="452" spans="2:25" x14ac:dyDescent="0.2">
      <c r="B452" s="39"/>
      <c r="T452" s="39"/>
      <c r="U452" s="39"/>
      <c r="V452" s="39"/>
      <c r="W452" s="32"/>
      <c r="X452" s="32"/>
      <c r="Y452" s="32"/>
    </row>
    <row r="453" spans="2:25" x14ac:dyDescent="0.2">
      <c r="B453" s="39"/>
      <c r="T453" s="39"/>
      <c r="U453" s="39"/>
      <c r="V453" s="39"/>
      <c r="W453" s="32"/>
      <c r="X453" s="32"/>
      <c r="Y453" s="32"/>
    </row>
    <row r="454" spans="2:25" x14ac:dyDescent="0.2">
      <c r="B454" s="39"/>
      <c r="T454" s="39"/>
      <c r="U454" s="39"/>
      <c r="V454" s="39"/>
      <c r="W454" s="32"/>
      <c r="X454" s="32"/>
      <c r="Y454" s="32"/>
    </row>
    <row r="455" spans="2:25" x14ac:dyDescent="0.2">
      <c r="B455" s="39"/>
      <c r="T455" s="39"/>
      <c r="U455" s="39"/>
      <c r="V455" s="39"/>
      <c r="W455" s="32"/>
      <c r="X455" s="32"/>
      <c r="Y455" s="32"/>
    </row>
    <row r="456" spans="2:25" x14ac:dyDescent="0.2">
      <c r="B456" s="39"/>
      <c r="T456" s="39"/>
      <c r="U456" s="39"/>
      <c r="V456" s="39"/>
      <c r="W456" s="32"/>
      <c r="X456" s="32"/>
      <c r="Y456" s="32"/>
    </row>
    <row r="457" spans="2:25" x14ac:dyDescent="0.2">
      <c r="B457" s="39"/>
      <c r="T457" s="39"/>
      <c r="U457" s="39"/>
      <c r="V457" s="39"/>
      <c r="W457" s="32"/>
      <c r="X457" s="32"/>
      <c r="Y457" s="32"/>
    </row>
    <row r="458" spans="2:25" x14ac:dyDescent="0.2">
      <c r="B458" s="39"/>
      <c r="T458" s="39"/>
      <c r="U458" s="39"/>
      <c r="V458" s="39"/>
      <c r="W458" s="32"/>
      <c r="X458" s="32"/>
      <c r="Y458" s="32"/>
    </row>
    <row r="459" spans="2:25" x14ac:dyDescent="0.2">
      <c r="B459" s="39"/>
      <c r="T459" s="39"/>
      <c r="U459" s="39"/>
      <c r="V459" s="39"/>
      <c r="W459" s="32"/>
      <c r="X459" s="32"/>
      <c r="Y459" s="32"/>
    </row>
    <row r="460" spans="2:25" x14ac:dyDescent="0.2">
      <c r="B460" s="39"/>
      <c r="T460" s="39"/>
      <c r="U460" s="39"/>
      <c r="V460" s="39"/>
      <c r="W460" s="32"/>
      <c r="X460" s="32"/>
      <c r="Y460" s="32"/>
    </row>
    <row r="461" spans="2:25" x14ac:dyDescent="0.2">
      <c r="B461" s="39"/>
      <c r="T461" s="39"/>
      <c r="U461" s="39"/>
      <c r="V461" s="39"/>
      <c r="W461" s="32"/>
      <c r="X461" s="32"/>
      <c r="Y461" s="32"/>
    </row>
    <row r="462" spans="2:25" x14ac:dyDescent="0.2">
      <c r="B462" s="39"/>
      <c r="T462" s="39"/>
      <c r="U462" s="39"/>
      <c r="V462" s="39"/>
      <c r="W462" s="32"/>
      <c r="X462" s="32"/>
      <c r="Y462" s="32"/>
    </row>
    <row r="463" spans="2:25" x14ac:dyDescent="0.2">
      <c r="B463" s="39"/>
      <c r="T463" s="39"/>
      <c r="U463" s="39"/>
      <c r="V463" s="39"/>
      <c r="W463" s="32"/>
      <c r="X463" s="32"/>
      <c r="Y463" s="32"/>
    </row>
    <row r="464" spans="2:25" x14ac:dyDescent="0.2">
      <c r="B464" s="39"/>
      <c r="T464" s="39"/>
      <c r="U464" s="39"/>
      <c r="V464" s="39"/>
      <c r="W464" s="32"/>
      <c r="X464" s="32"/>
      <c r="Y464" s="32"/>
    </row>
    <row r="465" spans="2:25" x14ac:dyDescent="0.2">
      <c r="B465" s="39"/>
      <c r="T465" s="39"/>
      <c r="U465" s="39"/>
      <c r="V465" s="39"/>
      <c r="W465" s="32"/>
      <c r="X465" s="32"/>
      <c r="Y465" s="32"/>
    </row>
    <row r="466" spans="2:25" x14ac:dyDescent="0.2">
      <c r="B466" s="39"/>
      <c r="T466" s="39"/>
      <c r="U466" s="39"/>
      <c r="V466" s="39"/>
      <c r="W466" s="32"/>
      <c r="X466" s="32"/>
      <c r="Y466" s="32"/>
    </row>
    <row r="467" spans="2:25" x14ac:dyDescent="0.2">
      <c r="B467" s="39"/>
      <c r="T467" s="39"/>
      <c r="U467" s="39"/>
      <c r="V467" s="39"/>
      <c r="W467" s="32"/>
      <c r="X467" s="32"/>
      <c r="Y467" s="32"/>
    </row>
    <row r="468" spans="2:25" x14ac:dyDescent="0.2">
      <c r="B468" s="39"/>
      <c r="T468" s="39"/>
      <c r="U468" s="39"/>
      <c r="V468" s="39"/>
      <c r="W468" s="32"/>
      <c r="X468" s="32"/>
      <c r="Y468" s="32"/>
    </row>
    <row r="469" spans="2:25" x14ac:dyDescent="0.2">
      <c r="B469" s="39"/>
      <c r="T469" s="39"/>
      <c r="U469" s="39"/>
      <c r="V469" s="39"/>
      <c r="W469" s="32"/>
      <c r="X469" s="32"/>
      <c r="Y469" s="32"/>
    </row>
    <row r="470" spans="2:25" x14ac:dyDescent="0.2">
      <c r="B470" s="39"/>
      <c r="T470" s="39"/>
      <c r="U470" s="39"/>
      <c r="V470" s="39"/>
      <c r="W470" s="32"/>
      <c r="X470" s="32"/>
      <c r="Y470" s="32"/>
    </row>
    <row r="471" spans="2:25" x14ac:dyDescent="0.2">
      <c r="B471" s="39"/>
      <c r="T471" s="39"/>
      <c r="U471" s="39"/>
      <c r="V471" s="39"/>
      <c r="W471" s="32"/>
      <c r="X471" s="32"/>
      <c r="Y471" s="32"/>
    </row>
    <row r="472" spans="2:25" x14ac:dyDescent="0.2">
      <c r="B472" s="39"/>
      <c r="T472" s="39"/>
      <c r="U472" s="39"/>
      <c r="V472" s="39"/>
      <c r="W472" s="32"/>
      <c r="X472" s="32"/>
      <c r="Y472" s="32"/>
    </row>
    <row r="473" spans="2:25" x14ac:dyDescent="0.2">
      <c r="B473" s="39"/>
      <c r="T473" s="39"/>
      <c r="U473" s="39"/>
      <c r="V473" s="39"/>
      <c r="W473" s="32"/>
      <c r="X473" s="32"/>
      <c r="Y473" s="32"/>
    </row>
    <row r="474" spans="2:25" x14ac:dyDescent="0.2">
      <c r="B474" s="39"/>
      <c r="T474" s="39"/>
      <c r="U474" s="39"/>
      <c r="V474" s="39"/>
      <c r="W474" s="32"/>
      <c r="X474" s="32"/>
      <c r="Y474" s="32"/>
    </row>
    <row r="475" spans="2:25" x14ac:dyDescent="0.2">
      <c r="B475" s="39"/>
      <c r="T475" s="39"/>
      <c r="U475" s="39"/>
      <c r="V475" s="39"/>
      <c r="W475" s="32"/>
      <c r="X475" s="32"/>
      <c r="Y475" s="32"/>
    </row>
    <row r="476" spans="2:25" x14ac:dyDescent="0.2">
      <c r="B476" s="39"/>
      <c r="T476" s="39"/>
      <c r="U476" s="39"/>
      <c r="V476" s="39"/>
      <c r="W476" s="32"/>
      <c r="X476" s="32"/>
      <c r="Y476" s="32"/>
    </row>
    <row r="477" spans="2:25" x14ac:dyDescent="0.2">
      <c r="B477" s="39"/>
      <c r="T477" s="39"/>
      <c r="U477" s="39"/>
      <c r="V477" s="39"/>
      <c r="W477" s="32"/>
      <c r="X477" s="32"/>
      <c r="Y477" s="32"/>
    </row>
    <row r="478" spans="2:25" x14ac:dyDescent="0.2">
      <c r="B478" s="39"/>
      <c r="T478" s="39"/>
      <c r="U478" s="39"/>
      <c r="V478" s="39"/>
      <c r="W478" s="32"/>
      <c r="X478" s="32"/>
      <c r="Y478" s="32"/>
    </row>
    <row r="479" spans="2:25" x14ac:dyDescent="0.2">
      <c r="B479" s="39"/>
      <c r="T479" s="39"/>
      <c r="U479" s="39"/>
      <c r="V479" s="39"/>
      <c r="W479" s="32"/>
      <c r="X479" s="32"/>
      <c r="Y479" s="32"/>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118" zoomScale="70" zoomScaleNormal="70" workbookViewId="0">
      <selection activeCell="AD67" sqref="AD67"/>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N60" sqref="N6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4" zoomScale="80" zoomScaleNormal="80" workbookViewId="0">
      <selection activeCell="W95" sqref="W95"/>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6"/>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1" t="s">
        <v>173</v>
      </c>
      <c r="B1" s="232"/>
      <c r="C1" s="232"/>
      <c r="D1" s="232"/>
      <c r="E1" s="233"/>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ht="15" thickBot="1" x14ac:dyDescent="0.25">
      <c r="A35" s="216">
        <v>4</v>
      </c>
      <c r="B35" s="217">
        <v>11816</v>
      </c>
      <c r="C35" s="218">
        <f>B35*E35/100</f>
        <v>1027.992</v>
      </c>
      <c r="D35" s="218">
        <f>SUM(B35,-C35)</f>
        <v>10788.008</v>
      </c>
      <c r="E35" s="219">
        <v>8.6999999999999993</v>
      </c>
    </row>
    <row r="36" spans="1:5" x14ac:dyDescent="0.2">
      <c r="A36" s="208"/>
      <c r="B36" s="209"/>
      <c r="C36" s="210"/>
      <c r="D36" s="210"/>
      <c r="E36"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C1" zoomScale="85" zoomScaleNormal="85" workbookViewId="0">
      <selection activeCell="N64" sqref="N64"/>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62" t="s">
        <v>178</v>
      </c>
      <c r="B1" s="262"/>
      <c r="C1" s="262"/>
      <c r="D1" s="262"/>
      <c r="E1" s="262" t="s">
        <v>169</v>
      </c>
      <c r="F1" s="262"/>
      <c r="G1" s="262"/>
      <c r="H1" s="262"/>
      <c r="I1" s="262"/>
      <c r="J1" s="262"/>
      <c r="K1" s="262"/>
      <c r="L1" s="262"/>
    </row>
    <row r="2" spans="1:12" x14ac:dyDescent="0.2">
      <c r="A2" s="262"/>
      <c r="B2" s="262"/>
      <c r="C2" s="262"/>
      <c r="D2" s="262"/>
      <c r="E2" s="262"/>
      <c r="F2" s="262"/>
      <c r="G2" s="262"/>
      <c r="H2" s="262"/>
      <c r="I2" s="262"/>
      <c r="J2" s="262"/>
      <c r="K2" s="262"/>
      <c r="L2" s="262"/>
    </row>
    <row r="3" spans="1:12" ht="14.1" customHeight="1" x14ac:dyDescent="0.25">
      <c r="A3" s="111" t="s">
        <v>163</v>
      </c>
      <c r="B3" s="112" t="s">
        <v>171</v>
      </c>
      <c r="C3" s="102" t="s">
        <v>165</v>
      </c>
      <c r="D3" s="112" t="s">
        <v>171</v>
      </c>
      <c r="E3" s="263" t="s">
        <v>166</v>
      </c>
      <c r="F3" s="263"/>
      <c r="G3" s="263"/>
      <c r="H3" s="263"/>
      <c r="I3" s="263" t="s">
        <v>167</v>
      </c>
      <c r="J3" s="263"/>
      <c r="K3" s="263"/>
      <c r="L3" s="263"/>
    </row>
    <row r="4" spans="1:12" ht="14.1" customHeight="1" x14ac:dyDescent="0.2">
      <c r="A4" s="261" t="s">
        <v>180</v>
      </c>
      <c r="B4" s="261">
        <v>9</v>
      </c>
      <c r="C4" s="261" t="s">
        <v>166</v>
      </c>
      <c r="D4" s="261">
        <v>258</v>
      </c>
      <c r="E4" s="267" t="s">
        <v>170</v>
      </c>
      <c r="F4" s="267"/>
      <c r="G4" s="267" t="s">
        <v>171</v>
      </c>
      <c r="H4" s="267"/>
      <c r="I4" s="267" t="s">
        <v>170</v>
      </c>
      <c r="J4" s="267"/>
      <c r="K4" s="267" t="s">
        <v>171</v>
      </c>
      <c r="L4" s="267"/>
    </row>
    <row r="5" spans="1:12" ht="14.25" customHeight="1" x14ac:dyDescent="0.2">
      <c r="A5" s="261"/>
      <c r="B5" s="261"/>
      <c r="C5" s="261"/>
      <c r="D5" s="261"/>
      <c r="E5" s="267"/>
      <c r="F5" s="267"/>
      <c r="G5" s="267"/>
      <c r="H5" s="267"/>
      <c r="I5" s="267"/>
      <c r="J5" s="267"/>
      <c r="K5" s="267"/>
      <c r="L5" s="267"/>
    </row>
    <row r="6" spans="1:12" x14ac:dyDescent="0.2">
      <c r="A6" s="261" t="s">
        <v>181</v>
      </c>
      <c r="B6" s="261">
        <v>44</v>
      </c>
      <c r="C6" s="261" t="s">
        <v>167</v>
      </c>
      <c r="D6" s="261">
        <v>287</v>
      </c>
      <c r="E6" s="260">
        <v>0</v>
      </c>
      <c r="F6" s="260"/>
      <c r="G6" s="260">
        <v>7</v>
      </c>
      <c r="H6" s="260"/>
      <c r="I6" s="260">
        <v>0</v>
      </c>
      <c r="J6" s="260"/>
      <c r="K6" s="244">
        <v>16</v>
      </c>
      <c r="L6" s="245"/>
    </row>
    <row r="7" spans="1:12" x14ac:dyDescent="0.2">
      <c r="A7" s="261"/>
      <c r="B7" s="261"/>
      <c r="C7" s="261"/>
      <c r="D7" s="261"/>
      <c r="E7" s="260"/>
      <c r="F7" s="260"/>
      <c r="G7" s="260"/>
      <c r="H7" s="260"/>
      <c r="I7" s="260"/>
      <c r="J7" s="260"/>
      <c r="K7" s="246"/>
      <c r="L7" s="247"/>
    </row>
    <row r="8" spans="1:12" x14ac:dyDescent="0.2">
      <c r="A8" s="261" t="s">
        <v>182</v>
      </c>
      <c r="B8" s="261">
        <v>116</v>
      </c>
      <c r="C8" s="261" t="s">
        <v>168</v>
      </c>
      <c r="D8" s="261">
        <v>12</v>
      </c>
      <c r="E8" s="260">
        <v>1</v>
      </c>
      <c r="F8" s="260"/>
      <c r="G8" s="260">
        <v>52</v>
      </c>
      <c r="H8" s="260"/>
      <c r="I8" s="260">
        <v>1</v>
      </c>
      <c r="J8" s="260"/>
      <c r="K8" s="244">
        <v>74</v>
      </c>
      <c r="L8" s="245"/>
    </row>
    <row r="9" spans="1:12" x14ac:dyDescent="0.2">
      <c r="A9" s="261"/>
      <c r="B9" s="261"/>
      <c r="C9" s="261"/>
      <c r="D9" s="261"/>
      <c r="E9" s="260"/>
      <c r="F9" s="260"/>
      <c r="G9" s="260"/>
      <c r="H9" s="260"/>
      <c r="I9" s="260"/>
      <c r="J9" s="260"/>
      <c r="K9" s="246"/>
      <c r="L9" s="247"/>
    </row>
    <row r="10" spans="1:12" x14ac:dyDescent="0.2">
      <c r="A10" s="261" t="s">
        <v>183</v>
      </c>
      <c r="B10" s="261">
        <v>230</v>
      </c>
      <c r="C10" s="260" t="s">
        <v>177</v>
      </c>
      <c r="D10" s="261">
        <v>2</v>
      </c>
      <c r="E10" s="260">
        <v>2</v>
      </c>
      <c r="F10" s="260"/>
      <c r="G10" s="260">
        <v>72</v>
      </c>
      <c r="H10" s="260"/>
      <c r="I10" s="260">
        <v>2</v>
      </c>
      <c r="J10" s="260"/>
      <c r="K10" s="244">
        <v>94</v>
      </c>
      <c r="L10" s="245"/>
    </row>
    <row r="11" spans="1:12" x14ac:dyDescent="0.2">
      <c r="A11" s="261"/>
      <c r="B11" s="261"/>
      <c r="C11" s="260"/>
      <c r="D11" s="261"/>
      <c r="E11" s="260"/>
      <c r="F11" s="260"/>
      <c r="G11" s="260"/>
      <c r="H11" s="260"/>
      <c r="I11" s="260"/>
      <c r="J11" s="260"/>
      <c r="K11" s="246"/>
      <c r="L11" s="247"/>
    </row>
    <row r="12" spans="1:12" x14ac:dyDescent="0.2">
      <c r="A12" s="248" t="s">
        <v>184</v>
      </c>
      <c r="B12" s="248">
        <v>160</v>
      </c>
      <c r="C12" s="257"/>
      <c r="D12" s="264"/>
      <c r="E12" s="244">
        <v>3</v>
      </c>
      <c r="F12" s="245"/>
      <c r="G12" s="244">
        <v>69</v>
      </c>
      <c r="H12" s="245"/>
      <c r="I12" s="244">
        <v>3</v>
      </c>
      <c r="J12" s="245"/>
      <c r="K12" s="244">
        <v>66</v>
      </c>
      <c r="L12" s="245"/>
    </row>
    <row r="13" spans="1:12" x14ac:dyDescent="0.2">
      <c r="A13" s="256"/>
      <c r="B13" s="256"/>
      <c r="C13" s="258"/>
      <c r="D13" s="265"/>
      <c r="E13" s="246"/>
      <c r="F13" s="247"/>
      <c r="G13" s="246"/>
      <c r="H13" s="247"/>
      <c r="I13" s="246"/>
      <c r="J13" s="247"/>
      <c r="K13" s="246"/>
      <c r="L13" s="247"/>
    </row>
    <row r="14" spans="1:12" x14ac:dyDescent="0.2">
      <c r="A14" s="248" t="s">
        <v>164</v>
      </c>
      <c r="B14" s="251">
        <v>85</v>
      </c>
      <c r="C14" s="258"/>
      <c r="D14" s="265"/>
      <c r="E14" s="244">
        <v>4</v>
      </c>
      <c r="F14" s="245"/>
      <c r="G14" s="244">
        <v>37</v>
      </c>
      <c r="H14" s="245"/>
      <c r="I14" s="244">
        <v>4</v>
      </c>
      <c r="J14" s="245"/>
      <c r="K14" s="244">
        <v>25</v>
      </c>
      <c r="L14" s="245"/>
    </row>
    <row r="15" spans="1:12" x14ac:dyDescent="0.2">
      <c r="A15" s="249"/>
      <c r="B15" s="252"/>
      <c r="C15" s="258"/>
      <c r="D15" s="265"/>
      <c r="E15" s="246"/>
      <c r="F15" s="247"/>
      <c r="G15" s="246"/>
      <c r="H15" s="247"/>
      <c r="I15" s="246"/>
      <c r="J15" s="247"/>
      <c r="K15" s="246"/>
      <c r="L15" s="247"/>
    </row>
    <row r="16" spans="1:12" x14ac:dyDescent="0.2">
      <c r="A16" s="249"/>
      <c r="B16" s="252"/>
      <c r="C16" s="258"/>
      <c r="D16" s="265"/>
      <c r="E16" s="244" t="s">
        <v>179</v>
      </c>
      <c r="F16" s="245"/>
      <c r="G16" s="244">
        <v>21</v>
      </c>
      <c r="H16" s="245"/>
      <c r="I16" s="244" t="s">
        <v>179</v>
      </c>
      <c r="J16" s="245"/>
      <c r="K16" s="244">
        <v>12</v>
      </c>
      <c r="L16" s="245"/>
    </row>
    <row r="17" spans="1:12" ht="15" thickBot="1" x14ac:dyDescent="0.25">
      <c r="A17" s="250"/>
      <c r="B17" s="253"/>
      <c r="C17" s="259"/>
      <c r="D17" s="266"/>
      <c r="E17" s="254"/>
      <c r="F17" s="255"/>
      <c r="G17" s="254"/>
      <c r="H17" s="255"/>
      <c r="I17" s="254"/>
      <c r="J17" s="255"/>
      <c r="K17" s="254"/>
      <c r="L17" s="255"/>
    </row>
    <row r="18" spans="1:12" x14ac:dyDescent="0.2">
      <c r="A18" s="234" t="s">
        <v>185</v>
      </c>
      <c r="B18" s="236">
        <f>SUM(B4:B13)</f>
        <v>559</v>
      </c>
      <c r="C18" s="238">
        <f>SUM(D4:D11)</f>
        <v>559</v>
      </c>
      <c r="D18" s="239"/>
      <c r="E18" s="238">
        <f>SUM(G6:H17)</f>
        <v>258</v>
      </c>
      <c r="F18" s="242"/>
      <c r="G18" s="242"/>
      <c r="H18" s="239"/>
      <c r="I18" s="238">
        <f>SUM(K6:L17)</f>
        <v>287</v>
      </c>
      <c r="J18" s="242"/>
      <c r="K18" s="242"/>
      <c r="L18" s="239"/>
    </row>
    <row r="19" spans="1:12" x14ac:dyDescent="0.2">
      <c r="A19" s="235"/>
      <c r="B19" s="237"/>
      <c r="C19" s="240"/>
      <c r="D19" s="241"/>
      <c r="E19" s="240"/>
      <c r="F19" s="243"/>
      <c r="G19" s="243"/>
      <c r="H19" s="241"/>
      <c r="I19" s="240"/>
      <c r="J19" s="243"/>
      <c r="K19" s="243"/>
      <c r="L19" s="24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0"/>
  <sheetViews>
    <sheetView zoomScale="110" zoomScaleNormal="110" workbookViewId="0">
      <pane ySplit="3" topLeftCell="A251" activePane="bottomLeft" state="frozen"/>
      <selection pane="bottomLeft" activeCell="H277" sqref="H277"/>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8" t="s">
        <v>5</v>
      </c>
      <c r="C1" s="268"/>
      <c r="D1" s="268"/>
      <c r="E1" s="268"/>
      <c r="F1" s="268"/>
      <c r="G1" s="269"/>
    </row>
    <row r="2" spans="1:7" x14ac:dyDescent="0.2">
      <c r="A2" s="133"/>
      <c r="B2" s="270" t="s">
        <v>8</v>
      </c>
      <c r="C2" s="270"/>
      <c r="D2" s="270"/>
      <c r="E2" s="270" t="s">
        <v>9</v>
      </c>
      <c r="F2" s="270"/>
      <c r="G2" s="271"/>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73"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73"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49"/>
      <c r="C274" s="49"/>
      <c r="D274" s="160"/>
      <c r="E274" s="49"/>
      <c r="F274" s="49"/>
      <c r="G274" s="139"/>
    </row>
    <row r="275" spans="1:7" x14ac:dyDescent="0.2">
      <c r="A275" s="137">
        <v>44237</v>
      </c>
      <c r="B275" s="49"/>
      <c r="C275" s="49"/>
      <c r="D275" s="160"/>
      <c r="E275" s="49"/>
      <c r="F275" s="49"/>
      <c r="G275" s="139"/>
    </row>
    <row r="276" spans="1:7" x14ac:dyDescent="0.2">
      <c r="A276" s="137">
        <v>44238</v>
      </c>
      <c r="B276" s="49"/>
      <c r="C276" s="49"/>
      <c r="D276" s="160"/>
      <c r="E276" s="49"/>
      <c r="F276" s="49"/>
      <c r="G276" s="139"/>
    </row>
    <row r="277" spans="1:7" x14ac:dyDescent="0.2">
      <c r="A277" s="137">
        <v>44239</v>
      </c>
      <c r="B277" s="49"/>
      <c r="C277" s="49"/>
      <c r="D277" s="160"/>
      <c r="E277" s="49"/>
      <c r="F277" s="49"/>
      <c r="G277" s="139"/>
    </row>
    <row r="278" spans="1:7" x14ac:dyDescent="0.2">
      <c r="A278" s="137">
        <v>44240</v>
      </c>
      <c r="B278" s="49"/>
      <c r="C278" s="49"/>
      <c r="D278" s="160"/>
      <c r="E278" s="49"/>
      <c r="F278" s="49"/>
      <c r="G278" s="139"/>
    </row>
    <row r="279" spans="1:7" x14ac:dyDescent="0.2">
      <c r="A279" s="137">
        <v>44241</v>
      </c>
      <c r="B279" s="49"/>
      <c r="C279" s="49"/>
      <c r="D279" s="160"/>
      <c r="E279" s="49"/>
      <c r="F279" s="49"/>
      <c r="G279" s="139"/>
    </row>
    <row r="280" spans="1:7" x14ac:dyDescent="0.2">
      <c r="A280" s="142"/>
      <c r="B280" s="49"/>
      <c r="C280" s="49"/>
      <c r="D280" s="160"/>
      <c r="E280" s="49"/>
      <c r="F280" s="49"/>
      <c r="G280" s="139"/>
    </row>
    <row r="281" spans="1:7" ht="15" thickBot="1" x14ac:dyDescent="0.25">
      <c r="A281" s="143" t="s">
        <v>87</v>
      </c>
      <c r="B281" s="144">
        <f>MAX(D4:D281)</f>
        <v>30978</v>
      </c>
      <c r="C281" s="144"/>
      <c r="D281" s="144"/>
      <c r="E281" s="144">
        <f>MAX(G4:G280)</f>
        <v>14282</v>
      </c>
      <c r="F281" s="144"/>
      <c r="G281" s="145"/>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83"/>
  <sheetViews>
    <sheetView zoomScale="110" zoomScaleNormal="110" zoomScaleSheetLayoutView="100" workbookViewId="0">
      <pane xSplit="1" ySplit="2" topLeftCell="B252" activePane="bottomRight" state="frozen"/>
      <selection pane="topRight" activeCell="B1" sqref="B1"/>
      <selection pane="bottomLeft" activeCell="A3" sqref="A3"/>
      <selection pane="bottomRight" activeCell="AD273" sqref="AD273"/>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8" t="s">
        <v>10</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row>
    <row r="2" spans="1:29" x14ac:dyDescent="0.2">
      <c r="A2" s="51"/>
      <c r="B2" s="272" t="s">
        <v>11</v>
      </c>
      <c r="C2" s="272"/>
      <c r="D2" s="272" t="s">
        <v>12</v>
      </c>
      <c r="E2" s="272"/>
      <c r="F2" s="272" t="s">
        <v>16</v>
      </c>
      <c r="G2" s="272"/>
      <c r="H2" s="272" t="s">
        <v>52</v>
      </c>
      <c r="I2" s="272"/>
      <c r="J2" s="272" t="s">
        <v>53</v>
      </c>
      <c r="K2" s="272"/>
      <c r="L2" s="272" t="s">
        <v>13</v>
      </c>
      <c r="M2" s="272"/>
      <c r="N2" s="272" t="s">
        <v>15</v>
      </c>
      <c r="O2" s="272"/>
      <c r="P2" s="272" t="s">
        <v>17</v>
      </c>
      <c r="Q2" s="272"/>
      <c r="R2" s="272" t="s">
        <v>20</v>
      </c>
      <c r="S2" s="272"/>
      <c r="T2" s="272" t="s">
        <v>14</v>
      </c>
      <c r="U2" s="272"/>
      <c r="V2" s="272" t="s">
        <v>18</v>
      </c>
      <c r="W2" s="272"/>
      <c r="X2" s="272" t="s">
        <v>19</v>
      </c>
      <c r="Y2" s="272"/>
      <c r="Z2" s="272" t="s">
        <v>74</v>
      </c>
      <c r="AA2" s="272"/>
      <c r="AB2" s="272" t="s">
        <v>130</v>
      </c>
      <c r="AC2" s="273"/>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53"/>
      <c r="C274" s="163"/>
      <c r="D274" s="53"/>
      <c r="E274" s="163"/>
      <c r="F274" s="53"/>
      <c r="G274" s="163"/>
      <c r="H274" s="53"/>
      <c r="I274" s="163"/>
      <c r="J274" s="53"/>
      <c r="K274" s="163"/>
      <c r="L274" s="53"/>
      <c r="M274" s="163"/>
      <c r="N274" s="53"/>
      <c r="O274" s="163"/>
      <c r="P274" s="53"/>
      <c r="Q274" s="163"/>
      <c r="R274" s="53"/>
      <c r="S274" s="163"/>
      <c r="T274" s="53"/>
      <c r="U274" s="163"/>
      <c r="V274" s="53"/>
      <c r="W274" s="163"/>
      <c r="X274" s="53"/>
      <c r="Y274" s="163"/>
      <c r="Z274" s="53"/>
      <c r="AA274" s="163"/>
      <c r="AB274" s="53"/>
      <c r="AC274" s="164"/>
    </row>
    <row r="275" spans="1:29" x14ac:dyDescent="0.2">
      <c r="A275" s="54">
        <v>44237</v>
      </c>
      <c r="B275" s="53"/>
      <c r="C275" s="163"/>
      <c r="D275" s="53"/>
      <c r="E275" s="163"/>
      <c r="F275" s="53"/>
      <c r="G275" s="163"/>
      <c r="H275" s="53"/>
      <c r="I275" s="163"/>
      <c r="J275" s="53"/>
      <c r="K275" s="163"/>
      <c r="L275" s="53"/>
      <c r="M275" s="163"/>
      <c r="N275" s="53"/>
      <c r="O275" s="163"/>
      <c r="P275" s="53"/>
      <c r="Q275" s="163"/>
      <c r="R275" s="53"/>
      <c r="S275" s="163"/>
      <c r="T275" s="53"/>
      <c r="U275" s="163"/>
      <c r="V275" s="53"/>
      <c r="W275" s="163"/>
      <c r="X275" s="53"/>
      <c r="Y275" s="163"/>
      <c r="Z275" s="53"/>
      <c r="AA275" s="163"/>
      <c r="AB275" s="53"/>
      <c r="AC275" s="164"/>
    </row>
    <row r="276" spans="1:29" x14ac:dyDescent="0.2">
      <c r="A276" s="54">
        <v>44238</v>
      </c>
      <c r="B276" s="53"/>
      <c r="C276" s="163"/>
      <c r="D276" s="53"/>
      <c r="E276" s="163"/>
      <c r="F276" s="53"/>
      <c r="G276" s="163"/>
      <c r="H276" s="53"/>
      <c r="I276" s="163"/>
      <c r="J276" s="53"/>
      <c r="K276" s="163"/>
      <c r="L276" s="53"/>
      <c r="M276" s="163"/>
      <c r="N276" s="53"/>
      <c r="O276" s="163"/>
      <c r="P276" s="53"/>
      <c r="Q276" s="163"/>
      <c r="R276" s="53"/>
      <c r="S276" s="163"/>
      <c r="T276" s="53"/>
      <c r="U276" s="163"/>
      <c r="V276" s="53"/>
      <c r="W276" s="163"/>
      <c r="X276" s="53"/>
      <c r="Y276" s="163"/>
      <c r="Z276" s="53"/>
      <c r="AA276" s="163"/>
      <c r="AB276" s="53"/>
      <c r="AC276" s="164"/>
    </row>
    <row r="277" spans="1:29" x14ac:dyDescent="0.2">
      <c r="A277" s="54">
        <v>44239</v>
      </c>
      <c r="B277" s="53"/>
      <c r="C277" s="163"/>
      <c r="D277" s="53"/>
      <c r="E277" s="163"/>
      <c r="F277" s="53"/>
      <c r="G277" s="163"/>
      <c r="H277" s="53"/>
      <c r="I277" s="163"/>
      <c r="J277" s="53"/>
      <c r="K277" s="163"/>
      <c r="L277" s="53"/>
      <c r="M277" s="163"/>
      <c r="N277" s="53"/>
      <c r="O277" s="163"/>
      <c r="P277" s="53"/>
      <c r="Q277" s="163"/>
      <c r="R277" s="53"/>
      <c r="S277" s="163"/>
      <c r="T277" s="53"/>
      <c r="U277" s="163"/>
      <c r="V277" s="53"/>
      <c r="W277" s="163"/>
      <c r="X277" s="53"/>
      <c r="Y277" s="163"/>
      <c r="Z277" s="53"/>
      <c r="AA277" s="163"/>
      <c r="AB277" s="53"/>
      <c r="AC277" s="164"/>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c r="B280" s="53"/>
      <c r="C280" s="163"/>
      <c r="D280" s="53"/>
      <c r="E280" s="163"/>
      <c r="F280" s="53"/>
      <c r="G280" s="163"/>
      <c r="H280" s="53"/>
      <c r="I280" s="163"/>
      <c r="J280" s="53"/>
      <c r="K280" s="163"/>
      <c r="L280" s="53"/>
      <c r="M280" s="163"/>
      <c r="N280" s="53"/>
      <c r="O280" s="163"/>
      <c r="P280" s="53"/>
      <c r="Q280" s="163"/>
      <c r="R280" s="53"/>
      <c r="S280" s="163"/>
      <c r="T280" s="53"/>
      <c r="U280" s="163"/>
      <c r="V280" s="53"/>
      <c r="W280" s="163"/>
      <c r="X280" s="53"/>
      <c r="Y280" s="163"/>
      <c r="Z280" s="53"/>
      <c r="AA280" s="163"/>
      <c r="AB280" s="53"/>
      <c r="AC280" s="164"/>
    </row>
    <row r="281" spans="1:29" x14ac:dyDescent="0.2">
      <c r="A281" s="51"/>
      <c r="B281" s="274" t="s">
        <v>11</v>
      </c>
      <c r="C281" s="281"/>
      <c r="D281" s="274" t="s">
        <v>12</v>
      </c>
      <c r="E281" s="281"/>
      <c r="F281" s="274" t="s">
        <v>16</v>
      </c>
      <c r="G281" s="281"/>
      <c r="H281" s="274" t="s">
        <v>52</v>
      </c>
      <c r="I281" s="281"/>
      <c r="J281" s="274" t="s">
        <v>53</v>
      </c>
      <c r="K281" s="281"/>
      <c r="L281" s="274" t="s">
        <v>13</v>
      </c>
      <c r="M281" s="281"/>
      <c r="N281" s="274" t="s">
        <v>15</v>
      </c>
      <c r="O281" s="281"/>
      <c r="P281" s="274" t="s">
        <v>17</v>
      </c>
      <c r="Q281" s="281"/>
      <c r="R281" s="274" t="s">
        <v>20</v>
      </c>
      <c r="S281" s="281"/>
      <c r="T281" s="274" t="s">
        <v>14</v>
      </c>
      <c r="U281" s="281"/>
      <c r="V281" s="274" t="s">
        <v>18</v>
      </c>
      <c r="W281" s="281"/>
      <c r="X281" s="274" t="s">
        <v>19</v>
      </c>
      <c r="Y281" s="281"/>
      <c r="Z281" s="274" t="s">
        <v>74</v>
      </c>
      <c r="AA281" s="281"/>
      <c r="AB281" s="274" t="s">
        <v>131</v>
      </c>
      <c r="AC281" s="275"/>
    </row>
    <row r="282" spans="1:29" ht="15" thickBot="1" x14ac:dyDescent="0.25">
      <c r="A282" s="55" t="s">
        <v>87</v>
      </c>
      <c r="B282" s="280">
        <f>SUM(B4:B280)</f>
        <v>15790</v>
      </c>
      <c r="C282" s="280"/>
      <c r="D282" s="280">
        <f>SUM(D4:D281)</f>
        <v>8653</v>
      </c>
      <c r="E282" s="280"/>
      <c r="F282" s="280">
        <f>SUM(F4:F281)</f>
        <v>365</v>
      </c>
      <c r="G282" s="280"/>
      <c r="H282" s="280">
        <f>SUM(H4:H281)</f>
        <v>2795</v>
      </c>
      <c r="I282" s="280"/>
      <c r="J282" s="280">
        <f>SUM(J4:J281)</f>
        <v>321</v>
      </c>
      <c r="K282" s="280"/>
      <c r="L282" s="280">
        <f>SUM(L4:L281)</f>
        <v>1620</v>
      </c>
      <c r="M282" s="280"/>
      <c r="N282" s="280">
        <f>SUM(N4:N281)</f>
        <v>30</v>
      </c>
      <c r="O282" s="280"/>
      <c r="P282" s="280">
        <f>SUM(P4:P281)</f>
        <v>594</v>
      </c>
      <c r="Q282" s="280"/>
      <c r="R282" s="280">
        <f>SUM(R4:R281)</f>
        <v>736</v>
      </c>
      <c r="S282" s="280"/>
      <c r="T282" s="280">
        <f>SUM(T4:T281)</f>
        <v>15</v>
      </c>
      <c r="U282" s="280"/>
      <c r="V282" s="280">
        <f>SUM(V4:V281)</f>
        <v>16</v>
      </c>
      <c r="W282" s="280"/>
      <c r="X282" s="280">
        <f>SUM(X4:X281)</f>
        <v>29</v>
      </c>
      <c r="Y282" s="280"/>
      <c r="Z282" s="280">
        <f>SUM(Z4:Z281)</f>
        <v>10</v>
      </c>
      <c r="AA282" s="280"/>
      <c r="AB282" s="276">
        <f>SUM(AB4:AB281)</f>
        <v>4</v>
      </c>
      <c r="AC282" s="277"/>
    </row>
    <row r="283" spans="1:29" ht="15" thickTop="1" x14ac:dyDescent="0.2">
      <c r="AB283" s="39" t="s">
        <v>91</v>
      </c>
      <c r="AC283" s="39">
        <f>SUM(B282:AC282)</f>
        <v>30978</v>
      </c>
    </row>
  </sheetData>
  <mergeCells count="43">
    <mergeCell ref="V282:W282"/>
    <mergeCell ref="X282:Y282"/>
    <mergeCell ref="Z282:AA282"/>
    <mergeCell ref="N281:O281"/>
    <mergeCell ref="P281:Q281"/>
    <mergeCell ref="R281:S281"/>
    <mergeCell ref="T281:U281"/>
    <mergeCell ref="V281:W281"/>
    <mergeCell ref="X281:Y281"/>
    <mergeCell ref="Z281:AA281"/>
    <mergeCell ref="N282:O282"/>
    <mergeCell ref="P282:Q282"/>
    <mergeCell ref="R282:S282"/>
    <mergeCell ref="T282:U282"/>
    <mergeCell ref="L282:M282"/>
    <mergeCell ref="J282:K282"/>
    <mergeCell ref="B281:C281"/>
    <mergeCell ref="D281:E281"/>
    <mergeCell ref="F281:G281"/>
    <mergeCell ref="H281:I281"/>
    <mergeCell ref="L281:M281"/>
    <mergeCell ref="J281:K281"/>
    <mergeCell ref="J2:K2"/>
    <mergeCell ref="B282:C282"/>
    <mergeCell ref="D282:E282"/>
    <mergeCell ref="F282:G282"/>
    <mergeCell ref="H282:I282"/>
    <mergeCell ref="AB2:AC2"/>
    <mergeCell ref="AB281:AC281"/>
    <mergeCell ref="AB282:AC282"/>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9"/>
  <sheetViews>
    <sheetView zoomScale="110" zoomScaleNormal="110" workbookViewId="0">
      <pane xSplit="1" ySplit="1" topLeftCell="B252" activePane="bottomRight" state="frozen"/>
      <selection pane="topRight" activeCell="B1" sqref="B1"/>
      <selection pane="bottomLeft" activeCell="A2" sqref="A2"/>
      <selection pane="bottomRight" activeCell="E283" sqref="E283"/>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2" t="s">
        <v>101</v>
      </c>
      <c r="C1" s="283"/>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2"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c r="C273" s="170"/>
    </row>
    <row r="274" spans="1:3" x14ac:dyDescent="0.2">
      <c r="A274" s="60">
        <v>44237</v>
      </c>
      <c r="B274" s="64"/>
      <c r="C274" s="170"/>
    </row>
    <row r="275" spans="1:3" x14ac:dyDescent="0.2">
      <c r="A275" s="60">
        <v>44238</v>
      </c>
      <c r="B275" s="64"/>
      <c r="C275" s="170"/>
    </row>
    <row r="276" spans="1:3" x14ac:dyDescent="0.2">
      <c r="A276" s="60">
        <v>44239</v>
      </c>
      <c r="B276" s="64"/>
      <c r="C276" s="170"/>
    </row>
    <row r="277" spans="1:3" x14ac:dyDescent="0.2">
      <c r="A277" s="60">
        <v>44240</v>
      </c>
      <c r="B277" s="64"/>
      <c r="C277" s="170"/>
    </row>
    <row r="278" spans="1:3" x14ac:dyDescent="0.2">
      <c r="A278" s="60">
        <v>44241</v>
      </c>
      <c r="B278" s="64"/>
      <c r="C278" s="170"/>
    </row>
    <row r="279" spans="1:3" x14ac:dyDescent="0.2">
      <c r="A279" s="109"/>
      <c r="B279" s="64"/>
      <c r="C279" s="170"/>
    </row>
    <row r="280" spans="1:3" ht="15" thickBot="1" x14ac:dyDescent="0.25">
      <c r="A280" s="65" t="s">
        <v>87</v>
      </c>
      <c r="B280" s="66">
        <f>MAX(C3:C280)</f>
        <v>5418</v>
      </c>
      <c r="C280" s="171"/>
    </row>
    <row r="281" spans="1:3" ht="15" thickTop="1"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0"/>
  <sheetViews>
    <sheetView zoomScale="120" zoomScaleNormal="120" workbookViewId="0">
      <pane ySplit="3" topLeftCell="A251" activePane="bottomLeft" state="frozen"/>
      <selection pane="bottomLeft" activeCell="I275" sqref="I275"/>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4" t="s">
        <v>102</v>
      </c>
      <c r="C1" s="284"/>
      <c r="D1" s="285"/>
    </row>
    <row r="2" spans="1:4" x14ac:dyDescent="0.2">
      <c r="A2" s="68"/>
      <c r="B2" s="286"/>
      <c r="C2" s="286"/>
      <c r="D2" s="287"/>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73" si="6">SUM(D271,B272)</f>
        <v>14006</v>
      </c>
    </row>
    <row r="273" spans="1:4" x14ac:dyDescent="0.2">
      <c r="A273" s="72">
        <v>44235</v>
      </c>
      <c r="B273" s="77">
        <v>105</v>
      </c>
      <c r="C273" s="77">
        <v>355</v>
      </c>
      <c r="D273" s="153">
        <f t="shared" si="6"/>
        <v>14111</v>
      </c>
    </row>
    <row r="274" spans="1:4" x14ac:dyDescent="0.2">
      <c r="A274" s="72">
        <v>44236</v>
      </c>
      <c r="B274" s="77"/>
      <c r="C274" s="77"/>
      <c r="D274" s="155"/>
    </row>
    <row r="275" spans="1:4" x14ac:dyDescent="0.2">
      <c r="A275" s="72">
        <v>44237</v>
      </c>
      <c r="B275" s="77"/>
      <c r="C275" s="77"/>
      <c r="D275" s="155"/>
    </row>
    <row r="276" spans="1:4" x14ac:dyDescent="0.2">
      <c r="A276" s="72">
        <v>44238</v>
      </c>
      <c r="B276" s="77"/>
      <c r="C276" s="77"/>
      <c r="D276" s="155"/>
    </row>
    <row r="277" spans="1:4" x14ac:dyDescent="0.2">
      <c r="A277" s="72">
        <v>44239</v>
      </c>
      <c r="B277" s="77"/>
      <c r="C277" s="77"/>
      <c r="D277" s="155"/>
    </row>
    <row r="278" spans="1:4" x14ac:dyDescent="0.2">
      <c r="A278" s="72">
        <v>44240</v>
      </c>
      <c r="B278" s="77"/>
      <c r="C278" s="77"/>
      <c r="D278" s="155"/>
    </row>
    <row r="279" spans="1:4" x14ac:dyDescent="0.2">
      <c r="A279" s="72">
        <v>44241</v>
      </c>
      <c r="B279" s="77"/>
      <c r="C279" s="77"/>
      <c r="D279" s="155"/>
    </row>
    <row r="280" spans="1:4" x14ac:dyDescent="0.2">
      <c r="A280" s="110"/>
      <c r="B280" s="77"/>
      <c r="C280" s="77"/>
      <c r="D280" s="155"/>
    </row>
    <row r="281" spans="1:4" ht="15" thickBot="1" x14ac:dyDescent="0.25">
      <c r="A281" s="78" t="s">
        <v>87</v>
      </c>
      <c r="B281" s="79"/>
      <c r="C281" s="79"/>
      <c r="D281" s="156">
        <f>MAX(D4:D280)</f>
        <v>14111</v>
      </c>
    </row>
    <row r="282" spans="1:4" ht="15" thickTop="1"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2"/>
  <sheetViews>
    <sheetView zoomScaleNormal="100" workbookViewId="0">
      <pane xSplit="1" ySplit="1" topLeftCell="GK248" activePane="bottomRight" state="frozen"/>
      <selection pane="topRight" activeCell="B1" sqref="B1"/>
      <selection pane="bottomLeft" activeCell="A3" sqref="A3"/>
      <selection pane="bottomRight" activeCell="L274" sqref="L274"/>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0" t="s">
        <v>58</v>
      </c>
      <c r="C1" s="290"/>
      <c r="D1" s="290" t="s">
        <v>46</v>
      </c>
      <c r="E1" s="290"/>
      <c r="F1" s="291" t="s">
        <v>123</v>
      </c>
      <c r="G1" s="292"/>
      <c r="H1" s="291" t="s">
        <v>240</v>
      </c>
      <c r="I1" s="292"/>
      <c r="J1" s="290" t="s">
        <v>79</v>
      </c>
      <c r="K1" s="290"/>
      <c r="L1" s="291" t="s">
        <v>109</v>
      </c>
      <c r="M1" s="292"/>
      <c r="N1" s="290" t="s">
        <v>36</v>
      </c>
      <c r="O1" s="290"/>
      <c r="P1" s="291" t="s">
        <v>107</v>
      </c>
      <c r="Q1" s="292"/>
      <c r="R1" s="290" t="s">
        <v>241</v>
      </c>
      <c r="S1" s="290"/>
      <c r="T1" s="290" t="s">
        <v>68</v>
      </c>
      <c r="U1" s="290"/>
      <c r="V1" s="290" t="s">
        <v>188</v>
      </c>
      <c r="W1" s="290"/>
      <c r="X1" s="290" t="s">
        <v>59</v>
      </c>
      <c r="Y1" s="290"/>
      <c r="Z1" s="290" t="s">
        <v>60</v>
      </c>
      <c r="AA1" s="290"/>
      <c r="AB1" s="290" t="s">
        <v>29</v>
      </c>
      <c r="AC1" s="290"/>
      <c r="AD1" s="291" t="s">
        <v>115</v>
      </c>
      <c r="AE1" s="292"/>
      <c r="AF1" s="290" t="s">
        <v>80</v>
      </c>
      <c r="AG1" s="290"/>
      <c r="AH1" s="290" t="s">
        <v>43</v>
      </c>
      <c r="AI1" s="290"/>
      <c r="AJ1" s="291" t="s">
        <v>117</v>
      </c>
      <c r="AK1" s="292"/>
      <c r="AL1" s="291" t="s">
        <v>65</v>
      </c>
      <c r="AM1" s="292"/>
      <c r="AN1" s="291" t="s">
        <v>154</v>
      </c>
      <c r="AO1" s="292"/>
      <c r="AP1" s="291" t="s">
        <v>128</v>
      </c>
      <c r="AQ1" s="292"/>
      <c r="AR1" s="291" t="s">
        <v>118</v>
      </c>
      <c r="AS1" s="292"/>
      <c r="AT1" s="290" t="s">
        <v>55</v>
      </c>
      <c r="AU1" s="290"/>
      <c r="AV1" s="291" t="s">
        <v>141</v>
      </c>
      <c r="AW1" s="292"/>
      <c r="AX1" s="290" t="s">
        <v>73</v>
      </c>
      <c r="AY1" s="290"/>
      <c r="AZ1" s="290" t="s">
        <v>135</v>
      </c>
      <c r="BA1" s="290"/>
      <c r="BB1" s="290" t="s">
        <v>120</v>
      </c>
      <c r="BC1" s="290"/>
      <c r="BD1" s="290" t="s">
        <v>242</v>
      </c>
      <c r="BE1" s="290"/>
      <c r="BF1" s="290" t="s">
        <v>11</v>
      </c>
      <c r="BG1" s="293"/>
      <c r="BH1" s="292" t="s">
        <v>57</v>
      </c>
      <c r="BI1" s="290"/>
      <c r="BJ1" s="290" t="s">
        <v>148</v>
      </c>
      <c r="BK1" s="290"/>
      <c r="BL1" s="290" t="s">
        <v>44</v>
      </c>
      <c r="BM1" s="290"/>
      <c r="BN1" s="290" t="s">
        <v>32</v>
      </c>
      <c r="BO1" s="290"/>
      <c r="BP1" s="290" t="s">
        <v>132</v>
      </c>
      <c r="BQ1" s="290"/>
      <c r="BR1" s="290" t="s">
        <v>56</v>
      </c>
      <c r="BS1" s="290"/>
      <c r="BT1" s="290" t="s">
        <v>33</v>
      </c>
      <c r="BU1" s="290"/>
      <c r="BV1" s="291" t="s">
        <v>153</v>
      </c>
      <c r="BW1" s="292"/>
      <c r="BX1" s="290" t="s">
        <v>105</v>
      </c>
      <c r="BY1" s="290"/>
      <c r="BZ1" s="290" t="s">
        <v>63</v>
      </c>
      <c r="CA1" s="290"/>
      <c r="CB1" s="290" t="s">
        <v>34</v>
      </c>
      <c r="CC1" s="290"/>
      <c r="CD1" s="290" t="s">
        <v>45</v>
      </c>
      <c r="CE1" s="290"/>
      <c r="CF1" s="290" t="s">
        <v>27</v>
      </c>
      <c r="CG1" s="290"/>
      <c r="CH1" s="290" t="s">
        <v>133</v>
      </c>
      <c r="CI1" s="290"/>
      <c r="CJ1" s="290" t="s">
        <v>51</v>
      </c>
      <c r="CK1" s="290"/>
      <c r="CL1" s="290" t="s">
        <v>47</v>
      </c>
      <c r="CM1" s="290"/>
      <c r="CN1" s="290" t="s">
        <v>40</v>
      </c>
      <c r="CO1" s="290"/>
      <c r="CP1" s="291" t="s">
        <v>106</v>
      </c>
      <c r="CQ1" s="292"/>
      <c r="CR1" s="290" t="s">
        <v>41</v>
      </c>
      <c r="CS1" s="290"/>
      <c r="CT1" s="291" t="s">
        <v>108</v>
      </c>
      <c r="CU1" s="292"/>
      <c r="CV1" s="291" t="s">
        <v>142</v>
      </c>
      <c r="CW1" s="292"/>
      <c r="CX1" s="291" t="s">
        <v>143</v>
      </c>
      <c r="CY1" s="292"/>
      <c r="CZ1" s="291" t="s">
        <v>139</v>
      </c>
      <c r="DA1" s="292"/>
      <c r="DB1" s="290" t="s">
        <v>124</v>
      </c>
      <c r="DC1" s="290"/>
      <c r="DD1" s="291" t="s">
        <v>138</v>
      </c>
      <c r="DE1" s="292"/>
      <c r="DF1" s="291" t="s">
        <v>134</v>
      </c>
      <c r="DG1" s="292"/>
      <c r="DH1" s="291" t="s">
        <v>140</v>
      </c>
      <c r="DI1" s="292"/>
      <c r="DJ1" s="290" t="s">
        <v>70</v>
      </c>
      <c r="DK1" s="290"/>
      <c r="DL1" s="290" t="s">
        <v>42</v>
      </c>
      <c r="DM1" s="290"/>
      <c r="DN1" s="290" t="s">
        <v>62</v>
      </c>
      <c r="DO1" s="290"/>
      <c r="DP1" s="290" t="s">
        <v>35</v>
      </c>
      <c r="DQ1" s="290"/>
      <c r="DR1" s="291" t="s">
        <v>125</v>
      </c>
      <c r="DS1" s="292"/>
      <c r="DT1" s="291" t="s">
        <v>110</v>
      </c>
      <c r="DU1" s="292"/>
      <c r="DV1" s="291" t="s">
        <v>111</v>
      </c>
      <c r="DW1" s="292"/>
      <c r="DX1" s="291" t="s">
        <v>126</v>
      </c>
      <c r="DY1" s="292"/>
      <c r="DZ1" s="291" t="s">
        <v>127</v>
      </c>
      <c r="EA1" s="292"/>
      <c r="EB1" s="291" t="s">
        <v>144</v>
      </c>
      <c r="EC1" s="292"/>
      <c r="ED1" s="290" t="s">
        <v>37</v>
      </c>
      <c r="EE1" s="290"/>
      <c r="EF1" s="291" t="s">
        <v>145</v>
      </c>
      <c r="EG1" s="292"/>
      <c r="EH1" s="290" t="s">
        <v>48</v>
      </c>
      <c r="EI1" s="290"/>
      <c r="EJ1" s="291" t="s">
        <v>28</v>
      </c>
      <c r="EK1" s="292"/>
      <c r="EL1" s="290" t="s">
        <v>64</v>
      </c>
      <c r="EM1" s="290"/>
      <c r="EN1" s="290" t="s">
        <v>38</v>
      </c>
      <c r="EO1" s="290"/>
      <c r="EP1" s="290" t="s">
        <v>67</v>
      </c>
      <c r="EQ1" s="290"/>
      <c r="ER1" s="291" t="s">
        <v>112</v>
      </c>
      <c r="ES1" s="292"/>
      <c r="ET1" s="290" t="s">
        <v>39</v>
      </c>
      <c r="EU1" s="290"/>
      <c r="EV1" s="291" t="s">
        <v>113</v>
      </c>
      <c r="EW1" s="292"/>
      <c r="EX1" s="291" t="s">
        <v>146</v>
      </c>
      <c r="EY1" s="292"/>
      <c r="EZ1" s="290" t="s">
        <v>31</v>
      </c>
      <c r="FA1" s="290"/>
      <c r="FB1" s="290" t="s">
        <v>61</v>
      </c>
      <c r="FC1" s="290"/>
      <c r="FD1" s="291" t="s">
        <v>114</v>
      </c>
      <c r="FE1" s="292"/>
      <c r="FF1" s="290" t="s">
        <v>30</v>
      </c>
      <c r="FG1" s="290"/>
      <c r="FH1" s="291" t="s">
        <v>116</v>
      </c>
      <c r="FI1" s="292"/>
      <c r="FJ1" s="290" t="s">
        <v>71</v>
      </c>
      <c r="FK1" s="290"/>
      <c r="FL1" s="290" t="s">
        <v>49</v>
      </c>
      <c r="FM1" s="290"/>
      <c r="FN1" s="290" t="s">
        <v>189</v>
      </c>
      <c r="FO1" s="290"/>
      <c r="FP1" s="290" t="s">
        <v>54</v>
      </c>
      <c r="FQ1" s="290"/>
      <c r="FR1" s="291" t="s">
        <v>152</v>
      </c>
      <c r="FS1" s="292"/>
      <c r="FT1" s="291" t="s">
        <v>149</v>
      </c>
      <c r="FU1" s="292"/>
      <c r="FV1" s="291" t="s">
        <v>150</v>
      </c>
      <c r="FW1" s="292"/>
      <c r="FX1" s="291" t="s">
        <v>147</v>
      </c>
      <c r="FY1" s="292"/>
      <c r="FZ1" s="291" t="s">
        <v>151</v>
      </c>
      <c r="GA1" s="292"/>
      <c r="GB1" s="291" t="s">
        <v>137</v>
      </c>
      <c r="GC1" s="292"/>
      <c r="GD1" s="290" t="s">
        <v>50</v>
      </c>
      <c r="GE1" s="290"/>
      <c r="GF1" s="290" t="s">
        <v>72</v>
      </c>
      <c r="GG1" s="290"/>
      <c r="GH1" s="291" t="s">
        <v>129</v>
      </c>
      <c r="GI1" s="292"/>
      <c r="GJ1" s="291" t="s">
        <v>136</v>
      </c>
      <c r="GK1" s="292"/>
      <c r="GL1" s="290" t="s">
        <v>66</v>
      </c>
      <c r="GM1" s="290"/>
      <c r="GN1" s="291" t="s">
        <v>119</v>
      </c>
      <c r="GO1" s="292"/>
      <c r="GP1" s="290" t="s">
        <v>69</v>
      </c>
      <c r="GQ1" s="290"/>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4"/>
      <c r="I200" s="214"/>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4"/>
      <c r="BE200" s="214"/>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2"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2"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2" si="155">SUM(W220,V221)</f>
        <v>2</v>
      </c>
      <c r="X221" s="7"/>
      <c r="Y221" s="7"/>
      <c r="Z221" s="7"/>
      <c r="AA221" s="7"/>
      <c r="AB221" s="7"/>
      <c r="AC221" s="7">
        <f t="shared" ref="AC221:AC272"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2"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2"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2" si="168">SUM(AO237,AN238)</f>
        <v>108</v>
      </c>
      <c r="AP238" s="7"/>
      <c r="AQ238" s="7"/>
      <c r="AR238" s="7">
        <v>0</v>
      </c>
      <c r="AS238" s="7">
        <f t="shared" si="158"/>
        <v>71</v>
      </c>
      <c r="AT238" s="7"/>
      <c r="AU238" s="7"/>
      <c r="AV238" s="7">
        <v>4</v>
      </c>
      <c r="AW238" s="7">
        <f t="shared" ref="AW238:AW272" si="169">SUM(AW237,AV238)</f>
        <v>49</v>
      </c>
      <c r="AX238" s="7"/>
      <c r="AY238" s="7"/>
      <c r="AZ238" s="7">
        <v>7</v>
      </c>
      <c r="BA238" s="7">
        <f t="shared" si="149"/>
        <v>400</v>
      </c>
      <c r="BB238" s="7">
        <v>8</v>
      </c>
      <c r="BC238" s="7">
        <f t="shared" ref="BC238:BC272"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2"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2"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2"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2"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2" si="177">AD256+AE255</f>
        <v>145</v>
      </c>
      <c r="AF256" s="7"/>
      <c r="AG256" s="7"/>
      <c r="AH256" s="7"/>
      <c r="AI256" s="7">
        <f t="shared" ref="AI256:AI272"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2"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2"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2" si="181">N264+O263</f>
        <v>21</v>
      </c>
      <c r="P264" s="7"/>
      <c r="Q264" s="7">
        <f t="shared" ref="Q264:Q272"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2" si="184">AF264+AG263</f>
        <v>125</v>
      </c>
      <c r="AH264" s="7"/>
      <c r="AI264" s="7">
        <f t="shared" si="178"/>
        <v>10</v>
      </c>
      <c r="AJ264" s="7"/>
      <c r="AK264" s="7">
        <f t="shared" ref="AK264:AK272" si="185">AJ264+AK263</f>
        <v>585</v>
      </c>
      <c r="AL264" s="7"/>
      <c r="AM264" s="7">
        <f t="shared" si="173"/>
        <v>0</v>
      </c>
      <c r="AN264" s="7"/>
      <c r="AO264" s="7">
        <f t="shared" si="168"/>
        <v>159</v>
      </c>
      <c r="AP264" s="7"/>
      <c r="AQ264" s="7">
        <f t="shared" ref="AQ264:AQ272" si="186">AP264+AQ263</f>
        <v>76</v>
      </c>
      <c r="AR264" s="7"/>
      <c r="AS264" s="7">
        <f t="shared" si="158"/>
        <v>83</v>
      </c>
      <c r="AT264" s="7"/>
      <c r="AU264" s="7">
        <f t="shared" ref="AU264:AU272" si="187">AT264+AU263</f>
        <v>1468</v>
      </c>
      <c r="AV264" s="7"/>
      <c r="AW264" s="7">
        <f t="shared" si="169"/>
        <v>83</v>
      </c>
      <c r="AX264" s="7"/>
      <c r="AY264" s="7">
        <f t="shared" si="179"/>
        <v>190</v>
      </c>
      <c r="AZ264" s="7"/>
      <c r="BA264" s="7">
        <f t="shared" si="149"/>
        <v>461</v>
      </c>
      <c r="BB264" s="7"/>
      <c r="BC264" s="7">
        <f t="shared" si="170"/>
        <v>313</v>
      </c>
      <c r="BD264" s="7"/>
      <c r="BE264" s="7">
        <f t="shared" ref="BE264:BE272"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2" si="189">S269+R270</f>
        <v>1</v>
      </c>
      <c r="T270" s="7"/>
      <c r="U270" s="7">
        <f t="shared" ref="U270:U272" si="190">T270+U269</f>
        <v>16</v>
      </c>
      <c r="V270" s="7"/>
      <c r="W270" s="7">
        <f t="shared" si="155"/>
        <v>16</v>
      </c>
      <c r="X270" s="7"/>
      <c r="Y270" s="7">
        <f t="shared" ref="Y270:Y272"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84"/>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84"/>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84"/>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84"/>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84"/>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84"/>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4.25" customHeight="1" x14ac:dyDescent="0.2">
      <c r="A279" s="8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84"/>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s="88" customFormat="1" ht="15" thickBot="1" x14ac:dyDescent="0.25">
      <c r="A280" s="87" t="s">
        <v>87</v>
      </c>
      <c r="B280" s="288">
        <f>MAX(C3:C279)</f>
        <v>0</v>
      </c>
      <c r="C280" s="289"/>
      <c r="D280" s="288">
        <f>MAX(E3:E279)</f>
        <v>240</v>
      </c>
      <c r="E280" s="289"/>
      <c r="F280" s="288">
        <f>MAX(G3:G279)</f>
        <v>156</v>
      </c>
      <c r="G280" s="289"/>
      <c r="H280" s="288">
        <f>MAX(I3:I279)</f>
        <v>0</v>
      </c>
      <c r="I280" s="289"/>
      <c r="J280" s="288">
        <f>MAX(K3:K279)</f>
        <v>405</v>
      </c>
      <c r="K280" s="289"/>
      <c r="L280" s="288">
        <f>MAX(M3:M279)</f>
        <v>39</v>
      </c>
      <c r="M280" s="289"/>
      <c r="N280" s="288">
        <f>MAX(O3:O279)</f>
        <v>21</v>
      </c>
      <c r="O280" s="289"/>
      <c r="P280" s="288">
        <f>MAX(Q3:Q279)</f>
        <v>275</v>
      </c>
      <c r="Q280" s="289"/>
      <c r="R280" s="288">
        <f>MAX(S3:S279)</f>
        <v>4</v>
      </c>
      <c r="S280" s="289"/>
      <c r="T280" s="288">
        <f>MAX(U3:U279)</f>
        <v>16</v>
      </c>
      <c r="U280" s="289"/>
      <c r="V280" s="288">
        <f>MAX(W3:W279)</f>
        <v>16</v>
      </c>
      <c r="W280" s="289"/>
      <c r="X280" s="288">
        <f>MAX(Y3:Y279)</f>
        <v>48</v>
      </c>
      <c r="Y280" s="289"/>
      <c r="Z280" s="288">
        <f>MAX(AA3:AA279)</f>
        <v>2</v>
      </c>
      <c r="AA280" s="289"/>
      <c r="AB280" s="288">
        <f>MAX(AC3:AC279)</f>
        <v>216</v>
      </c>
      <c r="AC280" s="289"/>
      <c r="AD280" s="288">
        <f>MAX(AE3:AE279)</f>
        <v>160</v>
      </c>
      <c r="AE280" s="289"/>
      <c r="AF280" s="288">
        <f>MAX(AG3:AG279)</f>
        <v>125</v>
      </c>
      <c r="AG280" s="289"/>
      <c r="AH280" s="288">
        <f>MAX(AI3:AI279)</f>
        <v>36</v>
      </c>
      <c r="AI280" s="289"/>
      <c r="AJ280" s="288">
        <f>MAX(AK3:AK279)</f>
        <v>585</v>
      </c>
      <c r="AK280" s="289"/>
      <c r="AL280" s="288">
        <f>MAX(AM3:AM279)</f>
        <v>0</v>
      </c>
      <c r="AM280" s="289"/>
      <c r="AN280" s="288">
        <f>MAX(AO3:AO279)</f>
        <v>172</v>
      </c>
      <c r="AO280" s="289"/>
      <c r="AP280" s="288">
        <f>MAX(AQ3:AQ279)</f>
        <v>144</v>
      </c>
      <c r="AQ280" s="289"/>
      <c r="AR280" s="288">
        <f>MAX(AS3:AS279)</f>
        <v>85</v>
      </c>
      <c r="AS280" s="289"/>
      <c r="AT280" s="288">
        <f>MAX(AU3:AU279)</f>
        <v>1468</v>
      </c>
      <c r="AU280" s="289"/>
      <c r="AV280" s="288">
        <f>MAX(AW3:AW279)</f>
        <v>96</v>
      </c>
      <c r="AW280" s="289"/>
      <c r="AX280" s="288">
        <f>MAX(AY3:AY279)</f>
        <v>198</v>
      </c>
      <c r="AY280" s="289"/>
      <c r="AZ280" s="288">
        <f>MAX(BA3:BA279)</f>
        <v>477</v>
      </c>
      <c r="BA280" s="289"/>
      <c r="BB280" s="288">
        <f>MAX(BC3:BC279)</f>
        <v>329</v>
      </c>
      <c r="BC280" s="289"/>
      <c r="BD280" s="288">
        <f>MAX(BE3:BE279)</f>
        <v>0</v>
      </c>
      <c r="BE280" s="289"/>
      <c r="BF280" s="288">
        <f>MAX(BG3:BG279)</f>
        <v>8</v>
      </c>
      <c r="BG280" s="289"/>
      <c r="BH280" s="288">
        <f>MAX(BI3:BI279)</f>
        <v>68</v>
      </c>
      <c r="BI280" s="289"/>
      <c r="BJ280" s="288">
        <f>MAX(BK3:BK279)</f>
        <v>1</v>
      </c>
      <c r="BK280" s="289"/>
      <c r="BL280" s="288">
        <f>MAX(BM3:BM279)</f>
        <v>11</v>
      </c>
      <c r="BM280" s="289"/>
      <c r="BN280" s="288">
        <f>MAX(BO3:BO279)</f>
        <v>3</v>
      </c>
      <c r="BO280" s="289"/>
      <c r="BP280" s="288">
        <f>MAX(BQ3:BQ279)</f>
        <v>4</v>
      </c>
      <c r="BQ280" s="289"/>
      <c r="BR280" s="288">
        <f>MAX(BS3:BS279)</f>
        <v>4</v>
      </c>
      <c r="BS280" s="289"/>
      <c r="BT280" s="288">
        <f>MAX(BU3:BU279)</f>
        <v>3</v>
      </c>
      <c r="BU280" s="289"/>
      <c r="BV280" s="288">
        <f>MAX(BW3:BW279)</f>
        <v>3</v>
      </c>
      <c r="BW280" s="289"/>
      <c r="BX280" s="288">
        <f>MAX(BY3:BY279)</f>
        <v>58</v>
      </c>
      <c r="BY280" s="289"/>
      <c r="BZ280" s="288">
        <f>MAX(CA3:CA279)</f>
        <v>0</v>
      </c>
      <c r="CA280" s="289"/>
      <c r="CB280" s="288">
        <f>MAX(CC3:CC279)</f>
        <v>3</v>
      </c>
      <c r="CC280" s="289"/>
      <c r="CD280" s="288">
        <f>MAX(CE3:CE279)</f>
        <v>10</v>
      </c>
      <c r="CE280" s="289"/>
      <c r="CF280" s="288">
        <f>MAX(CG3:CG279)</f>
        <v>1689</v>
      </c>
      <c r="CG280" s="289"/>
      <c r="CH280" s="288">
        <f>MAX(CI3:CI279)</f>
        <v>3</v>
      </c>
      <c r="CI280" s="289"/>
      <c r="CJ280" s="288">
        <f>MAX(CK3:CK279)</f>
        <v>3</v>
      </c>
      <c r="CK280" s="289"/>
      <c r="CL280" s="288">
        <f>MAX(CM3:CM279)</f>
        <v>24</v>
      </c>
      <c r="CM280" s="289"/>
      <c r="CN280" s="288">
        <f>MAX(CO3:CO279)</f>
        <v>15</v>
      </c>
      <c r="CO280" s="289"/>
      <c r="CP280" s="288">
        <f>MAX(CQ3:CQ279)</f>
        <v>37</v>
      </c>
      <c r="CQ280" s="289"/>
      <c r="CR280" s="288">
        <f>MAX(CS3:CS279)</f>
        <v>72</v>
      </c>
      <c r="CS280" s="289"/>
      <c r="CT280" s="288">
        <f>MAX(CU3:CU279)</f>
        <v>11</v>
      </c>
      <c r="CU280" s="289"/>
      <c r="CV280" s="288">
        <f>MAX(CW3:CW279)</f>
        <v>1</v>
      </c>
      <c r="CW280" s="289"/>
      <c r="CX280" s="288">
        <f>MAX(CY3:CY279)</f>
        <v>0</v>
      </c>
      <c r="CY280" s="289"/>
      <c r="CZ280" s="288">
        <f>MAX(DA3:DA279)</f>
        <v>0</v>
      </c>
      <c r="DA280" s="289"/>
      <c r="DB280" s="288">
        <f>MAX(DC3:DC279)</f>
        <v>14</v>
      </c>
      <c r="DC280" s="289"/>
      <c r="DD280" s="288">
        <f>MAX(DE3:DE279)</f>
        <v>0</v>
      </c>
      <c r="DE280" s="289"/>
      <c r="DF280" s="288">
        <f>MAX(DG3:DG279)</f>
        <v>0</v>
      </c>
      <c r="DG280" s="289"/>
      <c r="DH280" s="288">
        <f>MAX(DI3:DI279)</f>
        <v>1</v>
      </c>
      <c r="DI280" s="289"/>
      <c r="DJ280" s="288">
        <f>MAX(DK3:DK279)</f>
        <v>0</v>
      </c>
      <c r="DK280" s="289"/>
      <c r="DL280" s="288">
        <f>MAX(DM3:DM279)</f>
        <v>2</v>
      </c>
      <c r="DM280" s="289"/>
      <c r="DN280" s="288">
        <f>MAX(DO3:DO279)</f>
        <v>18</v>
      </c>
      <c r="DO280" s="289"/>
      <c r="DP280" s="288">
        <f>MAX(DQ3:DQ279)</f>
        <v>3</v>
      </c>
      <c r="DQ280" s="289"/>
      <c r="DR280" s="288">
        <f>MAX(DS3:DS279)</f>
        <v>10</v>
      </c>
      <c r="DS280" s="289"/>
      <c r="DT280" s="288">
        <f>MAX(DU3:DU279)</f>
        <v>5</v>
      </c>
      <c r="DU280" s="289"/>
      <c r="DV280" s="288">
        <f>MAX(DW3:DW279)</f>
        <v>0</v>
      </c>
      <c r="DW280" s="289"/>
      <c r="DX280" s="288">
        <f>MAX(DY3:DY279)</f>
        <v>0</v>
      </c>
      <c r="DY280" s="289"/>
      <c r="DZ280" s="288">
        <f>MAX(EA3:EA279)</f>
        <v>12</v>
      </c>
      <c r="EA280" s="289"/>
      <c r="EB280" s="288">
        <f>MAX(EC3:EC279)</f>
        <v>1</v>
      </c>
      <c r="EC280" s="289"/>
      <c r="ED280" s="288">
        <f>MAX(EE3:EE279)</f>
        <v>14</v>
      </c>
      <c r="EE280" s="289"/>
      <c r="EF280" s="288">
        <f>MAX(EG3:EG279)</f>
        <v>5</v>
      </c>
      <c r="EG280" s="289"/>
      <c r="EH280" s="288">
        <f>MAX(EI3:EI279)</f>
        <v>21</v>
      </c>
      <c r="EI280" s="289"/>
      <c r="EJ280" s="288">
        <f>MAX(EK3:EK279)</f>
        <v>2556</v>
      </c>
      <c r="EK280" s="289"/>
      <c r="EL280" s="288">
        <f>MAX(EM3:EM279)</f>
        <v>527</v>
      </c>
      <c r="EM280" s="289"/>
      <c r="EN280" s="288">
        <f>MAX(EO3:EO279)</f>
        <v>6</v>
      </c>
      <c r="EO280" s="289"/>
      <c r="EP280" s="288">
        <f>MAX(EQ3:EQ279)</f>
        <v>1</v>
      </c>
      <c r="EQ280" s="289"/>
      <c r="ER280" s="288">
        <f>MAX(ES3:ES279)</f>
        <v>30</v>
      </c>
      <c r="ES280" s="289"/>
      <c r="ET280" s="288">
        <f>MAX(EU3:EU279)</f>
        <v>31</v>
      </c>
      <c r="EU280" s="289"/>
      <c r="EV280" s="288">
        <f>MAX(EW3:EW279)</f>
        <v>10</v>
      </c>
      <c r="EW280" s="289"/>
      <c r="EX280" s="288">
        <f>MAX(EY3:EY279)</f>
        <v>50</v>
      </c>
      <c r="EY280" s="289"/>
      <c r="EZ280" s="288">
        <f>MAX(FA3:FA279)</f>
        <v>22</v>
      </c>
      <c r="FA280" s="289"/>
      <c r="FB280" s="288">
        <f>MAX(FC3:FC279)</f>
        <v>1</v>
      </c>
      <c r="FC280" s="289"/>
      <c r="FD280" s="288">
        <f>MAX(FE3:FE279)</f>
        <v>2</v>
      </c>
      <c r="FE280" s="289"/>
      <c r="FF280" s="288">
        <f>MAX(FG3:FG279)</f>
        <v>1558</v>
      </c>
      <c r="FG280" s="289"/>
      <c r="FH280" s="288">
        <f>MAX(FI3:FI279)</f>
        <v>0</v>
      </c>
      <c r="FI280" s="289"/>
      <c r="FJ280" s="288">
        <f>MAX(FK3:FK279)</f>
        <v>1</v>
      </c>
      <c r="FK280" s="289"/>
      <c r="FL280" s="288">
        <f>MAX(FM3:FM279)</f>
        <v>8</v>
      </c>
      <c r="FM280" s="289"/>
      <c r="FN280" s="288">
        <f>MAX(FO3:FO279)</f>
        <v>2</v>
      </c>
      <c r="FO280" s="289"/>
      <c r="FP280" s="288">
        <f>MAX(FQ3:FQ279)</f>
        <v>337</v>
      </c>
      <c r="FQ280" s="289"/>
      <c r="FR280" s="288">
        <f>MAX(FS3:FS279)</f>
        <v>40</v>
      </c>
      <c r="FS280" s="289"/>
      <c r="FT280" s="288">
        <f>MAX(FU3:FU279)</f>
        <v>0</v>
      </c>
      <c r="FU280" s="289"/>
      <c r="FV280" s="288">
        <f>MAX(FW3:FW279)</f>
        <v>3</v>
      </c>
      <c r="FW280" s="289"/>
      <c r="FX280" s="288">
        <f>MAX(FY3:FY279)</f>
        <v>1283</v>
      </c>
      <c r="FY280" s="289"/>
      <c r="FZ280" s="288">
        <f>MAX(GA3:GA279)</f>
        <v>1</v>
      </c>
      <c r="GA280" s="289"/>
      <c r="GB280" s="288">
        <f>MAX(GC3:GC279)</f>
        <v>0</v>
      </c>
      <c r="GC280" s="289"/>
      <c r="GD280" s="288">
        <f>MAX(GE3:GE279)</f>
        <v>0</v>
      </c>
      <c r="GE280" s="289"/>
      <c r="GF280" s="288">
        <f>MAX(GG3:GG279)</f>
        <v>2</v>
      </c>
      <c r="GG280" s="289"/>
      <c r="GH280" s="288">
        <f>MAX(GI3:GI279)</f>
        <v>8</v>
      </c>
      <c r="GI280" s="289"/>
      <c r="GJ280" s="288">
        <f>MAX(GK3:GK279)</f>
        <v>1</v>
      </c>
      <c r="GK280" s="289"/>
      <c r="GL280" s="288">
        <f>MAX(GM3:GM279)</f>
        <v>46</v>
      </c>
      <c r="GM280" s="289"/>
      <c r="GN280" s="288">
        <f>MAX(GO3:GO279)</f>
        <v>89</v>
      </c>
      <c r="GO280" s="289"/>
      <c r="GP280" s="288">
        <f>MAX(GQ3:GQ279)</f>
        <v>46</v>
      </c>
      <c r="GQ280" s="289"/>
      <c r="GR280" s="174"/>
      <c r="GS280" s="174"/>
      <c r="GT280" s="174"/>
      <c r="GU280" s="174"/>
      <c r="GV280" s="174"/>
      <c r="GW280" s="174"/>
      <c r="GX280" s="174"/>
      <c r="GY280" s="174"/>
    </row>
    <row r="281" spans="1:207" s="32" customFormat="1" ht="12.75" thickTop="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175"/>
      <c r="BH281" s="175"/>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row>
    <row r="282" spans="1:207" s="32" customFormat="1" ht="12"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t="s">
        <v>155</v>
      </c>
      <c r="GQ282" s="39">
        <f>SUM(B280:GQ280)</f>
        <v>14111</v>
      </c>
      <c r="GR282" s="39"/>
      <c r="GS282" s="39"/>
      <c r="GT282" s="39"/>
      <c r="GU282" s="39"/>
      <c r="GV282" s="39"/>
      <c r="GW282" s="39"/>
      <c r="GX282" s="39"/>
      <c r="GY282" s="39"/>
    </row>
  </sheetData>
  <mergeCells count="198">
    <mergeCell ref="FB280:FC280"/>
    <mergeCell ref="EJ1:EK1"/>
    <mergeCell ref="Z1:AA1"/>
    <mergeCell ref="AV280:AW280"/>
    <mergeCell ref="EX1:EY1"/>
    <mergeCell ref="X280:Y280"/>
    <mergeCell ref="X1:Y1"/>
    <mergeCell ref="N1:O1"/>
    <mergeCell ref="N280:O280"/>
    <mergeCell ref="AL280:AM280"/>
    <mergeCell ref="AR280:AS280"/>
    <mergeCell ref="AR1:AS1"/>
    <mergeCell ref="AN1:AO1"/>
    <mergeCell ref="BL1:BM1"/>
    <mergeCell ref="BP1:BQ1"/>
    <mergeCell ref="BR1:BS1"/>
    <mergeCell ref="DV1:DW1"/>
    <mergeCell ref="EP280:EQ280"/>
    <mergeCell ref="AD1:AE1"/>
    <mergeCell ref="BH280:BI280"/>
    <mergeCell ref="AH280:AI280"/>
    <mergeCell ref="CZ1:DA1"/>
    <mergeCell ref="DH1:DI1"/>
    <mergeCell ref="AV1:AW1"/>
    <mergeCell ref="GN280:GO280"/>
    <mergeCell ref="CD1:CE1"/>
    <mergeCell ref="CV1:CW1"/>
    <mergeCell ref="GP280:GQ280"/>
    <mergeCell ref="CN1:CO1"/>
    <mergeCell ref="FJ280:FK280"/>
    <mergeCell ref="FP280:FQ280"/>
    <mergeCell ref="AF280:AG280"/>
    <mergeCell ref="P1:Q1"/>
    <mergeCell ref="DR1:DS1"/>
    <mergeCell ref="EN1:EO1"/>
    <mergeCell ref="EP1:EQ1"/>
    <mergeCell ref="FJ1:FK1"/>
    <mergeCell ref="FL1:FM1"/>
    <mergeCell ref="CP1:CQ1"/>
    <mergeCell ref="ED1:EE1"/>
    <mergeCell ref="DD280:DE280"/>
    <mergeCell ref="GP1:GQ1"/>
    <mergeCell ref="GD1:GE1"/>
    <mergeCell ref="GF1:GG1"/>
    <mergeCell ref="FH1:FI1"/>
    <mergeCell ref="GD280:GE280"/>
    <mergeCell ref="FF280:FG280"/>
    <mergeCell ref="AJ1:AK1"/>
    <mergeCell ref="GN1:GO1"/>
    <mergeCell ref="AD280:AE280"/>
    <mergeCell ref="ET280:EU280"/>
    <mergeCell ref="EB1:EC1"/>
    <mergeCell ref="EB280:EC280"/>
    <mergeCell ref="EF1:EG1"/>
    <mergeCell ref="GB1:GC1"/>
    <mergeCell ref="GJ280:GK280"/>
    <mergeCell ref="GH280:GI280"/>
    <mergeCell ref="GL280:GM280"/>
    <mergeCell ref="AN280:AO280"/>
    <mergeCell ref="FT280:FU280"/>
    <mergeCell ref="AT1:AU1"/>
    <mergeCell ref="GL1:GM1"/>
    <mergeCell ref="AX1:AY1"/>
    <mergeCell ref="GJ1:GK1"/>
    <mergeCell ref="AP1:AQ1"/>
    <mergeCell ref="FR1:FS1"/>
    <mergeCell ref="FT1:FU1"/>
    <mergeCell ref="FN1:FO1"/>
    <mergeCell ref="DT1:DU1"/>
    <mergeCell ref="EV1:EW1"/>
    <mergeCell ref="GH1:GI1"/>
    <mergeCell ref="FD1:FE1"/>
    <mergeCell ref="FZ1:GA1"/>
    <mergeCell ref="FZ280:GA280"/>
    <mergeCell ref="BF280:BG280"/>
    <mergeCell ref="CP280:CQ280"/>
    <mergeCell ref="AX280:AY280"/>
    <mergeCell ref="ED280:EE280"/>
    <mergeCell ref="EN280:EO280"/>
    <mergeCell ref="T280:U280"/>
    <mergeCell ref="CF280:CG280"/>
    <mergeCell ref="EL280:EM280"/>
    <mergeCell ref="DX1:DY1"/>
    <mergeCell ref="DD1:DE1"/>
    <mergeCell ref="CR1:CS1"/>
    <mergeCell ref="CX1:CY1"/>
    <mergeCell ref="T1:U1"/>
    <mergeCell ref="DZ1:EA1"/>
    <mergeCell ref="DJ1:DK1"/>
    <mergeCell ref="BJ280:BK280"/>
    <mergeCell ref="BB1:BC1"/>
    <mergeCell ref="BB280:BC280"/>
    <mergeCell ref="CB1:CC1"/>
    <mergeCell ref="AZ1:BA1"/>
    <mergeCell ref="BJ1:BK1"/>
    <mergeCell ref="BF1:BG1"/>
    <mergeCell ref="GF280:GG280"/>
    <mergeCell ref="AP280:AQ280"/>
    <mergeCell ref="AT280:AU280"/>
    <mergeCell ref="Z280:AA280"/>
    <mergeCell ref="ER280:ES280"/>
    <mergeCell ref="FP1:FQ1"/>
    <mergeCell ref="AF1:AG1"/>
    <mergeCell ref="FV1:FW1"/>
    <mergeCell ref="FH280:FI280"/>
    <mergeCell ref="FV280:FW280"/>
    <mergeCell ref="ET1:EU1"/>
    <mergeCell ref="GB280:GC280"/>
    <mergeCell ref="EV280:EW280"/>
    <mergeCell ref="FR280:FS280"/>
    <mergeCell ref="FL280:FM280"/>
    <mergeCell ref="FD280:FE280"/>
    <mergeCell ref="EZ280:FA280"/>
    <mergeCell ref="EZ1:FA1"/>
    <mergeCell ref="AJ280:AK280"/>
    <mergeCell ref="EX280:EY280"/>
    <mergeCell ref="FN280:FO280"/>
    <mergeCell ref="FX280:FY280"/>
    <mergeCell ref="FF1:FG1"/>
    <mergeCell ref="FB1:FC1"/>
    <mergeCell ref="FX1:FY1"/>
    <mergeCell ref="BV1:BW1"/>
    <mergeCell ref="ER1:ES1"/>
    <mergeCell ref="DB1:DC1"/>
    <mergeCell ref="BL280:BM280"/>
    <mergeCell ref="BN280:BO280"/>
    <mergeCell ref="BP280:BQ280"/>
    <mergeCell ref="DL1:DM1"/>
    <mergeCell ref="BX1:BY1"/>
    <mergeCell ref="BR280:BS280"/>
    <mergeCell ref="EJ280:EK280"/>
    <mergeCell ref="BT280:BU280"/>
    <mergeCell ref="BX280:BY280"/>
    <mergeCell ref="CH280:CI280"/>
    <mergeCell ref="CJ280:CK280"/>
    <mergeCell ref="CL280:CM280"/>
    <mergeCell ref="EH280:EI280"/>
    <mergeCell ref="DB280:DC280"/>
    <mergeCell ref="EF280:EG280"/>
    <mergeCell ref="CZ280:DA280"/>
    <mergeCell ref="DV280:DW280"/>
    <mergeCell ref="CV280:CW280"/>
    <mergeCell ref="DJ280:DK280"/>
    <mergeCell ref="EL1:EM1"/>
    <mergeCell ref="BN1:BO1"/>
    <mergeCell ref="BT1:BU1"/>
    <mergeCell ref="BD280:BE280"/>
    <mergeCell ref="BV280:BW280"/>
    <mergeCell ref="EH1:EI1"/>
    <mergeCell ref="DN1:DO1"/>
    <mergeCell ref="DF1:DG1"/>
    <mergeCell ref="DP1:DQ1"/>
    <mergeCell ref="DH280:DI280"/>
    <mergeCell ref="DN280:DO280"/>
    <mergeCell ref="CX280:CY280"/>
    <mergeCell ref="CN280:CO280"/>
    <mergeCell ref="CB280:CC280"/>
    <mergeCell ref="DX280:DY280"/>
    <mergeCell ref="DZ280:EA280"/>
    <mergeCell ref="DP280:DQ280"/>
    <mergeCell ref="DT280:DU280"/>
    <mergeCell ref="DR280:DS280"/>
    <mergeCell ref="CL1:CM1"/>
    <mergeCell ref="CT1:CU1"/>
    <mergeCell ref="AB1:AC1"/>
    <mergeCell ref="P280:Q280"/>
    <mergeCell ref="D280:E280"/>
    <mergeCell ref="J280:K280"/>
    <mergeCell ref="L280:M280"/>
    <mergeCell ref="V280:W280"/>
    <mergeCell ref="AB280:AC280"/>
    <mergeCell ref="H1:I1"/>
    <mergeCell ref="H280:I280"/>
    <mergeCell ref="R280:S280"/>
    <mergeCell ref="B280:C280"/>
    <mergeCell ref="BZ280:CA280"/>
    <mergeCell ref="F280:G280"/>
    <mergeCell ref="B1:C1"/>
    <mergeCell ref="DL280:DM280"/>
    <mergeCell ref="CT280:CU280"/>
    <mergeCell ref="DF280:DG280"/>
    <mergeCell ref="R1:S1"/>
    <mergeCell ref="BD1:BE1"/>
    <mergeCell ref="CD280:CE280"/>
    <mergeCell ref="CR280:CS280"/>
    <mergeCell ref="AZ280:BA280"/>
    <mergeCell ref="J1:K1"/>
    <mergeCell ref="L1:M1"/>
    <mergeCell ref="F1:G1"/>
    <mergeCell ref="V1:W1"/>
    <mergeCell ref="CF1:CG1"/>
    <mergeCell ref="D1:E1"/>
    <mergeCell ref="CH1:CI1"/>
    <mergeCell ref="CJ1:CK1"/>
    <mergeCell ref="AL1:AM1"/>
    <mergeCell ref="AH1:AI1"/>
    <mergeCell ref="BZ1:CA1"/>
    <mergeCell ref="BH1:BI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83"/>
  <sheetViews>
    <sheetView zoomScaleNormal="100" workbookViewId="0">
      <pane xSplit="1" ySplit="2" topLeftCell="E242" activePane="bottomRight" state="frozen"/>
      <selection pane="topRight" activeCell="B1" sqref="B1"/>
      <selection pane="bottomLeft" activeCell="A3" sqref="A3"/>
      <selection pane="bottomRight" activeCell="H274" sqref="H274"/>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4" t="s">
        <v>90</v>
      </c>
      <c r="C1" s="294"/>
      <c r="D1" s="294"/>
      <c r="E1" s="294"/>
      <c r="F1" s="294"/>
      <c r="G1" s="294"/>
      <c r="H1" s="294"/>
      <c r="I1" s="294"/>
      <c r="J1" s="294"/>
      <c r="K1" s="295"/>
    </row>
    <row r="2" spans="1:11" x14ac:dyDescent="0.2">
      <c r="A2" s="91"/>
      <c r="B2" s="296" t="s">
        <v>22</v>
      </c>
      <c r="C2" s="296"/>
      <c r="D2" s="296" t="s">
        <v>23</v>
      </c>
      <c r="E2" s="296"/>
      <c r="F2" s="296" t="s">
        <v>24</v>
      </c>
      <c r="G2" s="296"/>
      <c r="H2" s="296" t="s">
        <v>25</v>
      </c>
      <c r="I2" s="296"/>
      <c r="J2" s="296" t="s">
        <v>26</v>
      </c>
      <c r="K2" s="297"/>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3"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73" si="21">SUM(C221,B222)</f>
        <v>7762</v>
      </c>
      <c r="D222" s="99"/>
      <c r="E222" s="94">
        <f t="shared" si="16"/>
        <v>3929</v>
      </c>
      <c r="F222" s="99"/>
      <c r="G222" s="94">
        <f t="shared" si="17"/>
        <v>788</v>
      </c>
      <c r="H222" s="99"/>
      <c r="I222" s="94">
        <f t="shared" si="20"/>
        <v>191</v>
      </c>
      <c r="J222" s="99"/>
      <c r="K222" s="176">
        <f t="shared" ref="K222:K273"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73" si="23">SUM(E229,D230)</f>
        <v>3979</v>
      </c>
      <c r="F230" s="99"/>
      <c r="G230" s="94">
        <f t="shared" ref="G230:G273"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99"/>
      <c r="C274" s="99"/>
      <c r="D274" s="99"/>
      <c r="E274" s="99"/>
      <c r="F274" s="99"/>
      <c r="G274" s="99"/>
      <c r="H274" s="99"/>
      <c r="I274" s="99"/>
      <c r="J274" s="99"/>
      <c r="K274" s="178"/>
      <c r="L274" s="89"/>
    </row>
    <row r="275" spans="1:12" x14ac:dyDescent="0.2">
      <c r="A275" s="93">
        <v>44237</v>
      </c>
      <c r="B275" s="99"/>
      <c r="C275" s="99"/>
      <c r="D275" s="99"/>
      <c r="E275" s="99"/>
      <c r="F275" s="99"/>
      <c r="G275" s="99"/>
      <c r="H275" s="99"/>
      <c r="I275" s="99"/>
      <c r="J275" s="99"/>
      <c r="K275" s="178"/>
      <c r="L275" s="89"/>
    </row>
    <row r="276" spans="1:12" x14ac:dyDescent="0.2">
      <c r="A276" s="93">
        <v>44238</v>
      </c>
      <c r="B276" s="99"/>
      <c r="C276" s="99"/>
      <c r="D276" s="99"/>
      <c r="E276" s="99"/>
      <c r="F276" s="99"/>
      <c r="G276" s="99"/>
      <c r="H276" s="99"/>
      <c r="I276" s="99"/>
      <c r="J276" s="99"/>
      <c r="K276" s="178"/>
      <c r="L276" s="89"/>
    </row>
    <row r="277" spans="1:12" x14ac:dyDescent="0.2">
      <c r="A277" s="93">
        <v>44239</v>
      </c>
      <c r="B277" s="99"/>
      <c r="C277" s="99"/>
      <c r="D277" s="99"/>
      <c r="E277" s="99"/>
      <c r="F277" s="99"/>
      <c r="G277" s="99"/>
      <c r="H277" s="99"/>
      <c r="I277" s="99"/>
      <c r="J277" s="99"/>
      <c r="K277" s="178"/>
      <c r="L277" s="89"/>
    </row>
    <row r="278" spans="1:12" x14ac:dyDescent="0.2">
      <c r="A278" s="93">
        <v>44240</v>
      </c>
      <c r="B278" s="99"/>
      <c r="C278" s="99"/>
      <c r="D278" s="99"/>
      <c r="E278" s="99"/>
      <c r="F278" s="99"/>
      <c r="G278" s="99"/>
      <c r="H278" s="99"/>
      <c r="I278" s="99"/>
      <c r="J278" s="99"/>
      <c r="K278" s="178"/>
      <c r="L278" s="89"/>
    </row>
    <row r="279" spans="1:12" x14ac:dyDescent="0.2">
      <c r="A279" s="93">
        <v>44241</v>
      </c>
      <c r="B279" s="99"/>
      <c r="C279" s="99"/>
      <c r="D279" s="99"/>
      <c r="E279" s="99"/>
      <c r="F279" s="99"/>
      <c r="G279" s="99"/>
      <c r="H279" s="99"/>
      <c r="I279" s="99"/>
      <c r="J279" s="99"/>
      <c r="K279" s="178"/>
      <c r="L279" s="89"/>
    </row>
    <row r="280" spans="1:12" x14ac:dyDescent="0.2">
      <c r="A280" s="98"/>
      <c r="B280" s="99"/>
      <c r="C280" s="99"/>
      <c r="D280" s="99"/>
      <c r="E280" s="99"/>
      <c r="F280" s="99"/>
      <c r="G280" s="99"/>
      <c r="H280" s="99"/>
      <c r="I280" s="99"/>
      <c r="J280" s="99"/>
      <c r="K280" s="178"/>
      <c r="L280" s="89"/>
    </row>
    <row r="281" spans="1:12" ht="15" thickBot="1" x14ac:dyDescent="0.25">
      <c r="A281" s="95" t="s">
        <v>87</v>
      </c>
      <c r="B281" s="96"/>
      <c r="C281" s="96">
        <f>MAX(C4:C280)</f>
        <v>8651</v>
      </c>
      <c r="D281" s="96"/>
      <c r="E281" s="96">
        <f>MAX(E4:E280)</f>
        <v>4292</v>
      </c>
      <c r="F281" s="96"/>
      <c r="G281" s="96">
        <f>MAX(G4:G280)</f>
        <v>899</v>
      </c>
      <c r="H281" s="96"/>
      <c r="I281" s="96">
        <f>MAX(I4:I280)</f>
        <v>226</v>
      </c>
      <c r="J281" s="96"/>
      <c r="K281" s="179">
        <f>MAX(K4:K280)</f>
        <v>43</v>
      </c>
    </row>
    <row r="282" spans="1:12" ht="15" thickTop="1" x14ac:dyDescent="0.2"/>
    <row r="283" spans="1:12" x14ac:dyDescent="0.2">
      <c r="J283" s="89" t="s">
        <v>91</v>
      </c>
      <c r="K283" s="89">
        <f>SUM(B281:K281)</f>
        <v>14111</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22" sqref="A22:XFD22"/>
    </sheetView>
  </sheetViews>
  <sheetFormatPr baseColWidth="10" defaultColWidth="11" defaultRowHeight="12.75" x14ac:dyDescent="0.2"/>
  <cols>
    <col min="1" max="1" width="30.375" style="188" customWidth="1"/>
    <col min="2" max="16384" width="11" style="188"/>
  </cols>
  <sheetData>
    <row r="1" spans="1:25" ht="15.75" customHeight="1" thickTop="1" x14ac:dyDescent="0.2">
      <c r="B1" s="300" t="s">
        <v>226</v>
      </c>
      <c r="C1" s="300"/>
      <c r="D1" s="300"/>
      <c r="E1" s="300"/>
      <c r="F1" s="300"/>
      <c r="G1" s="300"/>
      <c r="H1" s="300" t="s">
        <v>227</v>
      </c>
      <c r="I1" s="300"/>
      <c r="J1" s="300"/>
      <c r="K1" s="300"/>
      <c r="L1" s="300"/>
      <c r="M1" s="300"/>
      <c r="N1" s="300" t="s">
        <v>230</v>
      </c>
      <c r="O1" s="300"/>
      <c r="P1" s="300" t="s">
        <v>233</v>
      </c>
      <c r="Q1" s="300"/>
      <c r="R1" s="300"/>
      <c r="S1" s="300"/>
      <c r="T1" s="300"/>
      <c r="U1" s="300"/>
      <c r="V1" s="300"/>
      <c r="W1" s="300"/>
      <c r="X1" s="298" t="s">
        <v>239</v>
      </c>
      <c r="Y1" s="299"/>
    </row>
    <row r="2" spans="1:25" ht="26.25" thickBot="1" x14ac:dyDescent="0.25">
      <c r="A2" s="190"/>
      <c r="B2" s="301" t="s">
        <v>228</v>
      </c>
      <c r="C2" s="301"/>
      <c r="D2" s="301" t="s">
        <v>229</v>
      </c>
      <c r="E2" s="301"/>
      <c r="F2" s="301" t="s">
        <v>231</v>
      </c>
      <c r="G2" s="301"/>
      <c r="H2" s="301" t="s">
        <v>228</v>
      </c>
      <c r="I2" s="301"/>
      <c r="J2" s="301" t="s">
        <v>229</v>
      </c>
      <c r="K2" s="301"/>
      <c r="L2" s="301" t="s">
        <v>232</v>
      </c>
      <c r="M2" s="301"/>
      <c r="N2" s="192"/>
      <c r="O2" s="192"/>
      <c r="P2" s="302" t="s">
        <v>235</v>
      </c>
      <c r="Q2" s="303"/>
      <c r="R2" s="302" t="s">
        <v>236</v>
      </c>
      <c r="S2" s="303"/>
      <c r="T2" s="302" t="s">
        <v>237</v>
      </c>
      <c r="U2" s="303"/>
      <c r="V2" s="302" t="s">
        <v>238</v>
      </c>
      <c r="W2" s="303"/>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22" si="0">SUM(B4,D4)</f>
        <v>185</v>
      </c>
      <c r="G4" s="192">
        <f t="shared" si="0"/>
        <v>185</v>
      </c>
      <c r="H4" s="192">
        <v>0</v>
      </c>
      <c r="I4" s="192">
        <v>0</v>
      </c>
      <c r="J4" s="192">
        <v>0</v>
      </c>
      <c r="K4" s="192">
        <v>0</v>
      </c>
      <c r="L4" s="192">
        <f t="shared" ref="L4:L22" si="1">SUM(H4,J4)</f>
        <v>0</v>
      </c>
      <c r="M4" s="192">
        <v>0</v>
      </c>
      <c r="N4" s="192">
        <f t="shared" ref="N4:O22"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22" si="3">SUM(C4,B5)</f>
        <v>2995</v>
      </c>
      <c r="D5" s="192">
        <v>238</v>
      </c>
      <c r="E5" s="192">
        <f t="shared" ref="E5:E22" si="4">SUM(E4,D5)</f>
        <v>238</v>
      </c>
      <c r="F5" s="192">
        <f t="shared" si="0"/>
        <v>3048</v>
      </c>
      <c r="G5" s="192">
        <f t="shared" si="0"/>
        <v>3233</v>
      </c>
      <c r="H5" s="192">
        <v>0</v>
      </c>
      <c r="I5" s="192">
        <f t="shared" ref="I5:I22" si="5">SUM(I4,H5)</f>
        <v>0</v>
      </c>
      <c r="J5" s="192">
        <v>0</v>
      </c>
      <c r="K5" s="192">
        <f t="shared" ref="K5:K22" si="6">SUM(K4,J5)</f>
        <v>0</v>
      </c>
      <c r="L5" s="192">
        <f t="shared" si="1"/>
        <v>0</v>
      </c>
      <c r="M5" s="192">
        <f t="shared" ref="M5:M22" si="7">SUM(I5,K5)</f>
        <v>0</v>
      </c>
      <c r="N5" s="192">
        <f t="shared" si="2"/>
        <v>3048</v>
      </c>
      <c r="O5" s="192">
        <f t="shared" si="2"/>
        <v>3233</v>
      </c>
      <c r="P5" s="192">
        <v>9750</v>
      </c>
      <c r="Q5" s="192">
        <f>SUM(Q4,P5)</f>
        <v>17525</v>
      </c>
      <c r="R5" s="192">
        <v>0</v>
      </c>
      <c r="S5" s="192">
        <f t="shared" ref="S5:S22" si="8">SUM(S4,R5)</f>
        <v>0</v>
      </c>
      <c r="T5" s="192">
        <v>0</v>
      </c>
      <c r="U5" s="192">
        <f t="shared" ref="U5:U22" si="9">SUM(U4,T5)</f>
        <v>0</v>
      </c>
      <c r="V5" s="192">
        <f t="shared" ref="V5:V22" si="10">SUM(P5,R5,T5)</f>
        <v>9750</v>
      </c>
      <c r="W5" s="192">
        <f t="shared" ref="W5:W22"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22"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602</v>
      </c>
      <c r="C15" s="192">
        <f t="shared" si="3"/>
        <v>14214</v>
      </c>
      <c r="D15" s="192">
        <v>0</v>
      </c>
      <c r="E15" s="192">
        <f t="shared" si="4"/>
        <v>5634</v>
      </c>
      <c r="F15" s="192">
        <f t="shared" si="0"/>
        <v>602</v>
      </c>
      <c r="G15" s="192">
        <f t="shared" si="0"/>
        <v>19848</v>
      </c>
      <c r="H15" s="192">
        <v>159</v>
      </c>
      <c r="I15" s="192">
        <f t="shared" si="5"/>
        <v>900</v>
      </c>
      <c r="J15" s="192">
        <v>0</v>
      </c>
      <c r="K15" s="192">
        <f t="shared" si="6"/>
        <v>47</v>
      </c>
      <c r="L15" s="192">
        <f t="shared" si="1"/>
        <v>159</v>
      </c>
      <c r="M15" s="192">
        <f t="shared" si="7"/>
        <v>947</v>
      </c>
      <c r="N15" s="192">
        <f t="shared" si="2"/>
        <v>761</v>
      </c>
      <c r="O15" s="192">
        <f t="shared" si="2"/>
        <v>20795</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677</v>
      </c>
      <c r="C16" s="192">
        <f t="shared" si="3"/>
        <v>14891</v>
      </c>
      <c r="D16" s="192">
        <v>590</v>
      </c>
      <c r="E16" s="192">
        <f t="shared" si="4"/>
        <v>6224</v>
      </c>
      <c r="F16" s="192">
        <f t="shared" si="0"/>
        <v>1267</v>
      </c>
      <c r="G16" s="192">
        <f t="shared" si="0"/>
        <v>21115</v>
      </c>
      <c r="H16" s="192">
        <v>270</v>
      </c>
      <c r="I16" s="192">
        <f t="shared" si="5"/>
        <v>1170</v>
      </c>
      <c r="J16" s="192">
        <v>380</v>
      </c>
      <c r="K16" s="192">
        <f t="shared" si="6"/>
        <v>427</v>
      </c>
      <c r="L16" s="192">
        <f t="shared" si="1"/>
        <v>650</v>
      </c>
      <c r="M16" s="192">
        <f t="shared" si="7"/>
        <v>1597</v>
      </c>
      <c r="N16" s="192">
        <f t="shared" si="2"/>
        <v>1917</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v>681</v>
      </c>
      <c r="C17" s="192">
        <f t="shared" si="3"/>
        <v>15572</v>
      </c>
      <c r="D17" s="192">
        <v>830</v>
      </c>
      <c r="E17" s="192">
        <f t="shared" si="4"/>
        <v>7054</v>
      </c>
      <c r="F17" s="192">
        <f t="shared" si="0"/>
        <v>1511</v>
      </c>
      <c r="G17" s="192">
        <f t="shared" si="0"/>
        <v>22626</v>
      </c>
      <c r="H17" s="192">
        <v>278</v>
      </c>
      <c r="I17" s="192">
        <f t="shared" si="5"/>
        <v>1448</v>
      </c>
      <c r="J17" s="192">
        <v>120</v>
      </c>
      <c r="K17" s="192">
        <f t="shared" si="6"/>
        <v>547</v>
      </c>
      <c r="L17" s="192">
        <f t="shared" si="1"/>
        <v>398</v>
      </c>
      <c r="M17" s="192">
        <f t="shared" si="7"/>
        <v>1995</v>
      </c>
      <c r="N17" s="192">
        <f t="shared" si="2"/>
        <v>1909</v>
      </c>
      <c r="O17" s="192">
        <f t="shared" si="2"/>
        <v>24621</v>
      </c>
      <c r="P17" s="192">
        <v>0</v>
      </c>
      <c r="Q17" s="192">
        <f t="shared" si="12"/>
        <v>26300</v>
      </c>
      <c r="R17" s="192">
        <v>0</v>
      </c>
      <c r="S17" s="192">
        <f t="shared" si="8"/>
        <v>15300</v>
      </c>
      <c r="T17" s="192">
        <v>0</v>
      </c>
      <c r="U17" s="192">
        <f t="shared" si="9"/>
        <v>0</v>
      </c>
      <c r="V17" s="192">
        <f t="shared" si="10"/>
        <v>0</v>
      </c>
      <c r="W17" s="192">
        <f t="shared" si="11"/>
        <v>41600</v>
      </c>
      <c r="X17" s="192">
        <v>4</v>
      </c>
      <c r="Y17" s="193">
        <v>10</v>
      </c>
    </row>
    <row r="18" spans="1:25" x14ac:dyDescent="0.2">
      <c r="A18" s="197">
        <v>44231</v>
      </c>
      <c r="B18" s="192">
        <v>655</v>
      </c>
      <c r="C18" s="192">
        <f t="shared" si="3"/>
        <v>16227</v>
      </c>
      <c r="D18" s="192">
        <v>500</v>
      </c>
      <c r="E18" s="192">
        <f t="shared" si="4"/>
        <v>7554</v>
      </c>
      <c r="F18" s="192">
        <f t="shared" si="0"/>
        <v>1155</v>
      </c>
      <c r="G18" s="192">
        <f t="shared" si="0"/>
        <v>23781</v>
      </c>
      <c r="H18" s="192">
        <v>333</v>
      </c>
      <c r="I18" s="192">
        <f t="shared" si="5"/>
        <v>1781</v>
      </c>
      <c r="J18" s="192">
        <v>390</v>
      </c>
      <c r="K18" s="192">
        <f t="shared" si="6"/>
        <v>937</v>
      </c>
      <c r="L18" s="192">
        <f t="shared" si="1"/>
        <v>723</v>
      </c>
      <c r="M18" s="192">
        <f t="shared" si="7"/>
        <v>2718</v>
      </c>
      <c r="N18" s="192">
        <f t="shared" si="2"/>
        <v>1878</v>
      </c>
      <c r="O18" s="192">
        <f t="shared" si="2"/>
        <v>26499</v>
      </c>
      <c r="P18" s="192">
        <v>0</v>
      </c>
      <c r="Q18" s="192">
        <f t="shared" si="12"/>
        <v>26300</v>
      </c>
      <c r="R18" s="192">
        <v>0</v>
      </c>
      <c r="S18" s="192">
        <f t="shared" si="8"/>
        <v>15300</v>
      </c>
      <c r="T18" s="192">
        <v>0</v>
      </c>
      <c r="U18" s="192">
        <f t="shared" si="9"/>
        <v>0</v>
      </c>
      <c r="V18" s="192">
        <f t="shared" si="10"/>
        <v>0</v>
      </c>
      <c r="W18" s="192">
        <f t="shared" si="11"/>
        <v>41600</v>
      </c>
      <c r="X18" s="192">
        <v>4</v>
      </c>
      <c r="Y18" s="193">
        <v>10</v>
      </c>
    </row>
    <row r="19" spans="1:25" x14ac:dyDescent="0.2">
      <c r="A19" s="197">
        <v>44232</v>
      </c>
      <c r="B19" s="192">
        <v>679</v>
      </c>
      <c r="C19" s="192">
        <f t="shared" si="3"/>
        <v>16906</v>
      </c>
      <c r="D19" s="192">
        <v>740</v>
      </c>
      <c r="E19" s="192">
        <f t="shared" si="4"/>
        <v>8294</v>
      </c>
      <c r="F19" s="192">
        <f t="shared" si="0"/>
        <v>1419</v>
      </c>
      <c r="G19" s="192">
        <f t="shared" si="0"/>
        <v>25200</v>
      </c>
      <c r="H19" s="192">
        <v>396</v>
      </c>
      <c r="I19" s="192">
        <f t="shared" si="5"/>
        <v>2177</v>
      </c>
      <c r="J19" s="192">
        <v>50</v>
      </c>
      <c r="K19" s="192">
        <f t="shared" si="6"/>
        <v>987</v>
      </c>
      <c r="L19" s="192">
        <f t="shared" si="1"/>
        <v>446</v>
      </c>
      <c r="M19" s="192">
        <f t="shared" si="7"/>
        <v>3164</v>
      </c>
      <c r="N19" s="192">
        <f t="shared" si="2"/>
        <v>1865</v>
      </c>
      <c r="O19" s="192">
        <f t="shared" si="2"/>
        <v>28364</v>
      </c>
      <c r="P19" s="192">
        <v>0</v>
      </c>
      <c r="Q19" s="192">
        <f t="shared" si="12"/>
        <v>26300</v>
      </c>
      <c r="R19" s="192">
        <v>0</v>
      </c>
      <c r="S19" s="192">
        <f t="shared" si="8"/>
        <v>15300</v>
      </c>
      <c r="T19" s="192">
        <v>0</v>
      </c>
      <c r="U19" s="192">
        <f t="shared" si="9"/>
        <v>0</v>
      </c>
      <c r="V19" s="192">
        <f t="shared" si="10"/>
        <v>0</v>
      </c>
      <c r="W19" s="192">
        <f t="shared" si="11"/>
        <v>41600</v>
      </c>
      <c r="X19" s="192">
        <v>4</v>
      </c>
      <c r="Y19" s="193">
        <v>10</v>
      </c>
    </row>
    <row r="20" spans="1:25" x14ac:dyDescent="0.2">
      <c r="A20" s="197">
        <v>44233</v>
      </c>
      <c r="B20" s="192">
        <v>1</v>
      </c>
      <c r="C20" s="192">
        <f t="shared" si="3"/>
        <v>16907</v>
      </c>
      <c r="D20" s="192">
        <v>0</v>
      </c>
      <c r="E20" s="192">
        <f t="shared" si="4"/>
        <v>8294</v>
      </c>
      <c r="F20" s="192">
        <f t="shared" si="0"/>
        <v>1</v>
      </c>
      <c r="G20" s="192">
        <f t="shared" si="0"/>
        <v>25201</v>
      </c>
      <c r="H20" s="192">
        <v>125</v>
      </c>
      <c r="I20" s="192">
        <f t="shared" si="5"/>
        <v>2302</v>
      </c>
      <c r="J20" s="192">
        <v>0</v>
      </c>
      <c r="K20" s="192">
        <f t="shared" si="6"/>
        <v>987</v>
      </c>
      <c r="L20" s="192">
        <f t="shared" si="1"/>
        <v>125</v>
      </c>
      <c r="M20" s="192">
        <f t="shared" si="7"/>
        <v>3289</v>
      </c>
      <c r="N20" s="192">
        <f t="shared" si="2"/>
        <v>126</v>
      </c>
      <c r="O20" s="192">
        <f t="shared" si="2"/>
        <v>28490</v>
      </c>
      <c r="P20" s="192">
        <v>0</v>
      </c>
      <c r="Q20" s="192">
        <f t="shared" si="12"/>
        <v>26300</v>
      </c>
      <c r="R20" s="192">
        <v>0</v>
      </c>
      <c r="S20" s="192">
        <f t="shared" si="8"/>
        <v>15300</v>
      </c>
      <c r="T20" s="192">
        <v>0</v>
      </c>
      <c r="U20" s="192">
        <f t="shared" si="9"/>
        <v>0</v>
      </c>
      <c r="V20" s="192">
        <f t="shared" si="10"/>
        <v>0</v>
      </c>
      <c r="W20" s="192">
        <f t="shared" si="11"/>
        <v>41600</v>
      </c>
      <c r="X20" s="192">
        <v>4</v>
      </c>
      <c r="Y20" s="193">
        <v>10</v>
      </c>
    </row>
    <row r="21" spans="1:25" x14ac:dyDescent="0.2">
      <c r="A21" s="197">
        <v>44234</v>
      </c>
      <c r="B21" s="192">
        <v>0</v>
      </c>
      <c r="C21" s="192">
        <f t="shared" si="3"/>
        <v>16907</v>
      </c>
      <c r="D21" s="192">
        <v>0</v>
      </c>
      <c r="E21" s="192">
        <f t="shared" si="4"/>
        <v>8294</v>
      </c>
      <c r="F21" s="192">
        <f t="shared" si="0"/>
        <v>0</v>
      </c>
      <c r="G21" s="192">
        <f t="shared" si="0"/>
        <v>25201</v>
      </c>
      <c r="H21" s="192">
        <v>0</v>
      </c>
      <c r="I21" s="192">
        <f t="shared" si="5"/>
        <v>2302</v>
      </c>
      <c r="J21" s="192">
        <v>0</v>
      </c>
      <c r="K21" s="192">
        <f t="shared" si="6"/>
        <v>987</v>
      </c>
      <c r="L21" s="192">
        <f t="shared" si="1"/>
        <v>0</v>
      </c>
      <c r="M21" s="192">
        <f t="shared" si="7"/>
        <v>3289</v>
      </c>
      <c r="N21" s="192">
        <f t="shared" si="2"/>
        <v>0</v>
      </c>
      <c r="O21" s="192">
        <f t="shared" si="2"/>
        <v>28490</v>
      </c>
      <c r="P21" s="192">
        <v>0</v>
      </c>
      <c r="Q21" s="192">
        <f t="shared" si="12"/>
        <v>26300</v>
      </c>
      <c r="R21" s="192">
        <v>0</v>
      </c>
      <c r="S21" s="192">
        <f t="shared" si="8"/>
        <v>15300</v>
      </c>
      <c r="T21" s="192">
        <v>0</v>
      </c>
      <c r="U21" s="192">
        <f t="shared" si="9"/>
        <v>0</v>
      </c>
      <c r="V21" s="192">
        <f t="shared" si="10"/>
        <v>0</v>
      </c>
      <c r="W21" s="192">
        <f t="shared" si="11"/>
        <v>41600</v>
      </c>
      <c r="X21" s="192">
        <v>4</v>
      </c>
      <c r="Y21" s="193">
        <v>10</v>
      </c>
    </row>
    <row r="22" spans="1:25" x14ac:dyDescent="0.2">
      <c r="A22" s="197">
        <v>44235</v>
      </c>
      <c r="B22" s="192">
        <v>679</v>
      </c>
      <c r="C22" s="192">
        <f t="shared" si="3"/>
        <v>17586</v>
      </c>
      <c r="D22" s="192">
        <v>0</v>
      </c>
      <c r="E22" s="192">
        <f t="shared" si="4"/>
        <v>8294</v>
      </c>
      <c r="F22" s="192">
        <f t="shared" si="0"/>
        <v>679</v>
      </c>
      <c r="G22" s="192">
        <f t="shared" si="0"/>
        <v>25880</v>
      </c>
      <c r="H22" s="192">
        <v>395</v>
      </c>
      <c r="I22" s="192">
        <f t="shared" si="5"/>
        <v>2697</v>
      </c>
      <c r="J22" s="192">
        <v>88</v>
      </c>
      <c r="K22" s="192">
        <f t="shared" si="6"/>
        <v>1075</v>
      </c>
      <c r="L22" s="192">
        <f t="shared" si="1"/>
        <v>483</v>
      </c>
      <c r="M22" s="192">
        <f t="shared" si="7"/>
        <v>3772</v>
      </c>
      <c r="N22" s="192">
        <f t="shared" si="2"/>
        <v>1162</v>
      </c>
      <c r="O22" s="192">
        <f t="shared" si="2"/>
        <v>29652</v>
      </c>
      <c r="P22" s="192">
        <v>0</v>
      </c>
      <c r="Q22" s="192">
        <f t="shared" si="12"/>
        <v>26300</v>
      </c>
      <c r="R22" s="192">
        <v>18400</v>
      </c>
      <c r="S22" s="192">
        <f t="shared" si="8"/>
        <v>33700</v>
      </c>
      <c r="T22" s="192">
        <v>0</v>
      </c>
      <c r="U22" s="192">
        <f t="shared" si="9"/>
        <v>0</v>
      </c>
      <c r="V22" s="192">
        <f t="shared" si="10"/>
        <v>18400</v>
      </c>
      <c r="W22" s="192">
        <f t="shared" si="11"/>
        <v>60000</v>
      </c>
      <c r="X22" s="192">
        <v>5</v>
      </c>
      <c r="Y22" s="193">
        <v>10</v>
      </c>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2021-02-09T10:54:09Z</dcterms:modified>
</cp:coreProperties>
</file>