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Mutationen" sheetId="23" r:id="rId4"/>
    <sheet name="1.3 Grafiken Hospitalisationen" sheetId="18" r:id="rId5"/>
    <sheet name="1.3 Grafiken Hosp. komplett" sheetId="15" r:id="rId6"/>
    <sheet name="1.4 Labortests" sheetId="17" r:id="rId7"/>
    <sheet name="1.5 Todesfälle" sheetId="19" r:id="rId8"/>
    <sheet name="2. Contact Tracing" sheetId="6" r:id="rId9"/>
    <sheet name="3. Ansteckungsorte" sheetId="7" r:id="rId10"/>
    <sheet name="3.1 Grafiken Ansteckungsorte" sheetId="12" r:id="rId11"/>
    <sheet name="4. SwissCovid App" sheetId="8" r:id="rId12"/>
    <sheet name="5. Quarantäne nach Einreise" sheetId="9" r:id="rId13"/>
    <sheet name="5.1 nach Risikogebieten" sheetId="11" r:id="rId14"/>
    <sheet name="5.2 Reisemittel, -wege" sheetId="10" r:id="rId15"/>
    <sheet name="6. Impfkampagne" sheetId="22" r:id="rId16"/>
  </sheets>
  <definedNames>
    <definedName name="_xlnm.Print_Area" localSheetId="9">'3. Ansteckungsorte'!$A$1:$AC$290</definedName>
  </definedNames>
  <calcPr calcId="162913"/>
</workbook>
</file>

<file path=xl/calcChain.xml><?xml version="1.0" encoding="utf-8"?>
<calcChain xmlns="http://schemas.openxmlformats.org/spreadsheetml/2006/main">
  <c r="C36" i="17" l="1"/>
  <c r="D36" i="17" s="1"/>
  <c r="Q31" i="22" l="1"/>
  <c r="S31" i="22"/>
  <c r="U31" i="22"/>
  <c r="W31" i="22"/>
  <c r="V31" i="22"/>
  <c r="O31" i="22"/>
  <c r="M31" i="22"/>
  <c r="L31" i="22"/>
  <c r="N31" i="22"/>
  <c r="G31" i="22"/>
  <c r="E31" i="22"/>
  <c r="F31" i="22"/>
  <c r="D282" i="9" l="1"/>
  <c r="K282" i="10" l="1"/>
  <c r="I282" i="10"/>
  <c r="G282" i="10"/>
  <c r="E282" i="10"/>
  <c r="C282" i="10"/>
  <c r="BG281" i="11"/>
  <c r="BE281" i="11"/>
  <c r="BC281" i="11"/>
  <c r="BA281" i="11"/>
  <c r="AY281" i="11"/>
  <c r="AW281" i="11"/>
  <c r="AU281" i="11"/>
  <c r="AS281" i="11"/>
  <c r="AQ281" i="11"/>
  <c r="AO281" i="11"/>
  <c r="AM280" i="11"/>
  <c r="AM281" i="11" s="1"/>
  <c r="AK281" i="11"/>
  <c r="AI281" i="11"/>
  <c r="AG281" i="11"/>
  <c r="AE281" i="11"/>
  <c r="AC281" i="11"/>
  <c r="AA281" i="11"/>
  <c r="Y281" i="11"/>
  <c r="W281" i="11"/>
  <c r="U281" i="11"/>
  <c r="S281" i="11"/>
  <c r="Q281" i="11"/>
  <c r="O281" i="11"/>
  <c r="M281" i="11"/>
  <c r="K281" i="11"/>
  <c r="G281" i="11"/>
  <c r="E281" i="11"/>
  <c r="C281" i="11"/>
  <c r="C280" i="8" l="1"/>
  <c r="C281" i="8"/>
  <c r="AB282" i="7"/>
  <c r="Z282" i="7"/>
  <c r="X282" i="7"/>
  <c r="V282" i="7"/>
  <c r="T282" i="7"/>
  <c r="R282" i="7"/>
  <c r="P282" i="7"/>
  <c r="N282" i="7"/>
  <c r="L282" i="7"/>
  <c r="J282" i="7"/>
  <c r="H282" i="7"/>
  <c r="F282" i="7"/>
  <c r="D282" i="7"/>
  <c r="B282" i="7"/>
  <c r="G282" i="6"/>
  <c r="D282" i="6"/>
  <c r="Z361" i="1" l="1"/>
  <c r="Y361" i="1"/>
  <c r="X361" i="1"/>
  <c r="W361" i="1"/>
  <c r="V361" i="1"/>
  <c r="K361" i="1"/>
  <c r="J361" i="1"/>
  <c r="I361" i="1"/>
  <c r="G358" i="1"/>
  <c r="E361" i="1"/>
  <c r="F361" i="1"/>
  <c r="C361" i="1"/>
  <c r="H361" i="1"/>
  <c r="O361" i="1" l="1"/>
  <c r="W30" i="22" l="1"/>
  <c r="U30" i="22"/>
  <c r="S30" i="22"/>
  <c r="V30" i="22"/>
  <c r="Q30" i="22"/>
  <c r="K30" i="22"/>
  <c r="K31" i="22" s="1"/>
  <c r="L30" i="22"/>
  <c r="G30" i="22"/>
  <c r="E30" i="22"/>
  <c r="F30" i="22"/>
  <c r="N30" i="22" s="1"/>
  <c r="C30" i="22"/>
  <c r="C31" i="22" s="1"/>
  <c r="K280" i="10" l="1"/>
  <c r="K281" i="10" s="1"/>
  <c r="I281" i="10"/>
  <c r="G281" i="10"/>
  <c r="E281" i="10"/>
  <c r="C281" i="10"/>
  <c r="BG280" i="11"/>
  <c r="BE280" i="11"/>
  <c r="BC280" i="11"/>
  <c r="BA280" i="11"/>
  <c r="AY280" i="11"/>
  <c r="AW280" i="11"/>
  <c r="AU280" i="11"/>
  <c r="AS280" i="11"/>
  <c r="AQ280" i="11"/>
  <c r="AO280" i="11"/>
  <c r="AK280" i="11"/>
  <c r="AI280" i="11"/>
  <c r="AG280" i="11"/>
  <c r="AE280" i="11"/>
  <c r="AC280" i="11"/>
  <c r="AA280" i="11"/>
  <c r="Y280" i="11"/>
  <c r="W280" i="11"/>
  <c r="U280" i="11"/>
  <c r="S280" i="11"/>
  <c r="Q280" i="11"/>
  <c r="O280" i="11"/>
  <c r="M280" i="11"/>
  <c r="K280" i="11"/>
  <c r="G280" i="11"/>
  <c r="E280" i="11"/>
  <c r="C280" i="11"/>
  <c r="D281" i="9" l="1"/>
  <c r="AB281" i="7"/>
  <c r="Z281" i="7"/>
  <c r="X281" i="7"/>
  <c r="V281" i="7"/>
  <c r="T281" i="7"/>
  <c r="R281" i="7"/>
  <c r="P281" i="7"/>
  <c r="N281" i="7"/>
  <c r="L281" i="7"/>
  <c r="J281" i="7"/>
  <c r="H281" i="7"/>
  <c r="F281" i="7"/>
  <c r="D281" i="7"/>
  <c r="B281" i="7"/>
  <c r="G281" i="6"/>
  <c r="D281" i="6"/>
  <c r="W359" i="1" l="1"/>
  <c r="W360" i="1"/>
  <c r="K360" i="1"/>
  <c r="J360" i="1"/>
  <c r="I360" i="1"/>
  <c r="G357" i="1"/>
  <c r="F360" i="1"/>
  <c r="C360" i="1"/>
  <c r="H360" i="1"/>
  <c r="O360" i="1" l="1"/>
  <c r="W29" i="22" l="1"/>
  <c r="U29" i="22"/>
  <c r="S29" i="22"/>
  <c r="Q29" i="22"/>
  <c r="V29" i="22"/>
  <c r="K29" i="22"/>
  <c r="I29" i="22"/>
  <c r="I30" i="22" s="1"/>
  <c r="L29" i="22"/>
  <c r="G29" i="22"/>
  <c r="E29" i="22"/>
  <c r="C29" i="22"/>
  <c r="F29" i="22"/>
  <c r="N29" i="22" s="1"/>
  <c r="I31" i="22" l="1"/>
  <c r="M30" i="22"/>
  <c r="O30" i="22" s="1"/>
  <c r="M29" i="22"/>
  <c r="O29" i="22" s="1"/>
  <c r="K278" i="10"/>
  <c r="K279" i="10" s="1"/>
  <c r="I278" i="10"/>
  <c r="I279" i="10"/>
  <c r="I280" i="10" s="1"/>
  <c r="G278" i="10"/>
  <c r="G279" i="10"/>
  <c r="G280" i="10" s="1"/>
  <c r="E278" i="10"/>
  <c r="E279" i="10"/>
  <c r="E280" i="10" s="1"/>
  <c r="C278" i="10"/>
  <c r="C279" i="10"/>
  <c r="C280" i="10" s="1"/>
  <c r="BG277" i="11"/>
  <c r="BG278" i="11" s="1"/>
  <c r="BG279" i="11" s="1"/>
  <c r="BE277" i="11"/>
  <c r="BE278" i="11"/>
  <c r="BE279" i="11"/>
  <c r="BC277" i="11"/>
  <c r="BC278" i="11" s="1"/>
  <c r="BC279" i="11" s="1"/>
  <c r="BA277" i="11"/>
  <c r="BA278" i="11"/>
  <c r="BA279" i="11"/>
  <c r="AY277" i="11"/>
  <c r="AY278" i="11" s="1"/>
  <c r="AY279" i="11" s="1"/>
  <c r="AW277" i="11"/>
  <c r="AW278" i="11" s="1"/>
  <c r="AW279" i="11" s="1"/>
  <c r="AU277" i="11"/>
  <c r="AU278" i="11" s="1"/>
  <c r="AU279" i="11" s="1"/>
  <c r="AS277" i="11"/>
  <c r="AS278" i="11"/>
  <c r="AS279" i="11" s="1"/>
  <c r="AQ277" i="11"/>
  <c r="AQ278" i="11"/>
  <c r="AQ279" i="11" s="1"/>
  <c r="AO277" i="11"/>
  <c r="AO278" i="11" s="1"/>
  <c r="AO279" i="11" s="1"/>
  <c r="AM277" i="11"/>
  <c r="AM278" i="11" s="1"/>
  <c r="AM279" i="11" s="1"/>
  <c r="AK277" i="11"/>
  <c r="AK278" i="11" s="1"/>
  <c r="AK279" i="11" s="1"/>
  <c r="AI277" i="11"/>
  <c r="AI278" i="11" s="1"/>
  <c r="AI279" i="11" s="1"/>
  <c r="AG277" i="11"/>
  <c r="AG278" i="11" s="1"/>
  <c r="AG279" i="11" s="1"/>
  <c r="AE277" i="11"/>
  <c r="AE278" i="11" s="1"/>
  <c r="AE279" i="11" s="1"/>
  <c r="AC277" i="11"/>
  <c r="AC278" i="11" s="1"/>
  <c r="AC279" i="11" s="1"/>
  <c r="AA277" i="11"/>
  <c r="AA278" i="11"/>
  <c r="AA279" i="11"/>
  <c r="Y277" i="11"/>
  <c r="Y278" i="11" s="1"/>
  <c r="Y279" i="11" s="1"/>
  <c r="W277" i="11"/>
  <c r="W278" i="11"/>
  <c r="W279" i="11" s="1"/>
  <c r="U277" i="11"/>
  <c r="U278" i="11" s="1"/>
  <c r="U279" i="11" s="1"/>
  <c r="S277" i="11"/>
  <c r="S278" i="11" s="1"/>
  <c r="S279" i="11" s="1"/>
  <c r="Q277" i="11"/>
  <c r="Q278" i="11" s="1"/>
  <c r="Q279" i="11" s="1"/>
  <c r="O277" i="11"/>
  <c r="O278" i="11" s="1"/>
  <c r="O279" i="11" s="1"/>
  <c r="M277" i="11"/>
  <c r="M278" i="11" s="1"/>
  <c r="M279" i="11" s="1"/>
  <c r="K277" i="11"/>
  <c r="K278" i="11" s="1"/>
  <c r="K279" i="11" s="1"/>
  <c r="G277" i="11"/>
  <c r="G278" i="11" s="1"/>
  <c r="G279" i="11" s="1"/>
  <c r="E277" i="11"/>
  <c r="E278" i="11" s="1"/>
  <c r="E279" i="11" s="1"/>
  <c r="C277" i="11"/>
  <c r="C279" i="11" s="1"/>
  <c r="C278" i="11"/>
  <c r="D278" i="9"/>
  <c r="D279" i="9"/>
  <c r="D280" i="9" s="1"/>
  <c r="C277" i="8" l="1"/>
  <c r="C278" i="8" s="1"/>
  <c r="C279" i="8" s="1"/>
  <c r="AB280" i="7"/>
  <c r="Z280" i="7"/>
  <c r="X280" i="7"/>
  <c r="V280" i="7"/>
  <c r="T280" i="7"/>
  <c r="R280" i="7"/>
  <c r="P280" i="7"/>
  <c r="N280" i="7"/>
  <c r="L280" i="7"/>
  <c r="J280" i="7"/>
  <c r="H280" i="7"/>
  <c r="F280" i="7"/>
  <c r="D280" i="7"/>
  <c r="B280" i="7"/>
  <c r="G278" i="6"/>
  <c r="G279" i="6" s="1"/>
  <c r="G280" i="6" s="1"/>
  <c r="D278" i="6"/>
  <c r="D279" i="6"/>
  <c r="D280" i="6" s="1"/>
  <c r="K359" i="1" l="1"/>
  <c r="J359" i="1"/>
  <c r="I359" i="1"/>
  <c r="G356" i="1"/>
  <c r="F359" i="1"/>
  <c r="C359" i="1"/>
  <c r="H359" i="1"/>
  <c r="O359" i="1" l="1"/>
  <c r="V28" i="22" l="1"/>
  <c r="L28" i="22"/>
  <c r="F28" i="22"/>
  <c r="N28" i="22" s="1"/>
  <c r="V27" i="22"/>
  <c r="Q27" i="22"/>
  <c r="Q28" i="22" s="1"/>
  <c r="L27" i="22"/>
  <c r="F27" i="22"/>
  <c r="N27" i="22" s="1"/>
  <c r="V26" i="22"/>
  <c r="W26" i="22" s="1"/>
  <c r="W27" i="22" s="1"/>
  <c r="W28" i="22" s="1"/>
  <c r="U26" i="22"/>
  <c r="U27" i="22" s="1"/>
  <c r="U28" i="22" s="1"/>
  <c r="S26" i="22"/>
  <c r="S27" i="22" s="1"/>
  <c r="S28" i="22" s="1"/>
  <c r="Q26" i="22"/>
  <c r="N26" i="22"/>
  <c r="L26" i="22"/>
  <c r="K26" i="22"/>
  <c r="K27" i="22" s="1"/>
  <c r="K28" i="22" s="1"/>
  <c r="F26" i="22"/>
  <c r="E26" i="22"/>
  <c r="E27" i="22" s="1"/>
  <c r="E28" i="22" s="1"/>
  <c r="K277" i="10" l="1"/>
  <c r="I277" i="10"/>
  <c r="G277" i="10"/>
  <c r="E277" i="10"/>
  <c r="C277" i="10"/>
  <c r="BG276" i="11"/>
  <c r="BE276" i="11"/>
  <c r="BC276" i="11"/>
  <c r="BA276" i="11"/>
  <c r="AY276" i="11"/>
  <c r="AW276" i="11"/>
  <c r="AU276" i="11"/>
  <c r="AS276" i="11"/>
  <c r="AQ276" i="11"/>
  <c r="AO276" i="11"/>
  <c r="AM276" i="11"/>
  <c r="AK276" i="11"/>
  <c r="AI276" i="11"/>
  <c r="AG276" i="11"/>
  <c r="AE276" i="11"/>
  <c r="AC276" i="11"/>
  <c r="AA276" i="11"/>
  <c r="Y276" i="11"/>
  <c r="W276" i="11"/>
  <c r="U276" i="11"/>
  <c r="S276" i="11"/>
  <c r="Q276" i="11"/>
  <c r="O276" i="11"/>
  <c r="M276" i="11"/>
  <c r="K276" i="11"/>
  <c r="G276" i="11"/>
  <c r="E276" i="11"/>
  <c r="C276" i="11"/>
  <c r="D277" i="9" l="1"/>
  <c r="C276" i="8"/>
  <c r="AB277" i="7"/>
  <c r="Z277" i="7"/>
  <c r="X277" i="7"/>
  <c r="V277" i="7"/>
  <c r="T277" i="7"/>
  <c r="R277" i="7"/>
  <c r="P277" i="7"/>
  <c r="N277" i="7"/>
  <c r="L277" i="7"/>
  <c r="J277" i="7"/>
  <c r="H277" i="7"/>
  <c r="F277" i="7"/>
  <c r="D277" i="7"/>
  <c r="B277" i="7"/>
  <c r="G277" i="6"/>
  <c r="D277" i="6"/>
  <c r="K357" i="1" l="1"/>
  <c r="K358" i="1"/>
  <c r="J357" i="1"/>
  <c r="J358" i="1"/>
  <c r="I357" i="1"/>
  <c r="I358" i="1"/>
  <c r="H357" i="1"/>
  <c r="H358" i="1"/>
  <c r="G355" i="1"/>
  <c r="F358" i="1"/>
  <c r="K356" i="1"/>
  <c r="J356" i="1"/>
  <c r="I356" i="1"/>
  <c r="G353" i="1"/>
  <c r="G354" i="1"/>
  <c r="F356" i="1"/>
  <c r="F357" i="1"/>
  <c r="C356" i="1"/>
  <c r="C357" i="1"/>
  <c r="C358" i="1" s="1"/>
  <c r="H356" i="1"/>
  <c r="O356" i="1" l="1"/>
  <c r="W356" i="1"/>
  <c r="W25" i="22" l="1"/>
  <c r="U25" i="22"/>
  <c r="S25" i="22"/>
  <c r="Q25" i="22"/>
  <c r="V25" i="22"/>
  <c r="K25" i="22"/>
  <c r="L25" i="22"/>
  <c r="E25" i="22"/>
  <c r="F25" i="22"/>
  <c r="N25" i="22" l="1"/>
  <c r="K276" i="10"/>
  <c r="I276" i="10"/>
  <c r="G276" i="10"/>
  <c r="E276" i="10"/>
  <c r="C276" i="10"/>
  <c r="BG275" i="11"/>
  <c r="BE275" i="11"/>
  <c r="BC275" i="11"/>
  <c r="BA275" i="11"/>
  <c r="AY275" i="11"/>
  <c r="AW275" i="11"/>
  <c r="AU275" i="11"/>
  <c r="AS275" i="11"/>
  <c r="AQ275" i="11"/>
  <c r="AO275" i="11"/>
  <c r="AM275" i="11"/>
  <c r="AK275" i="11"/>
  <c r="AI275" i="11"/>
  <c r="AG275" i="11"/>
  <c r="AE275" i="11"/>
  <c r="AC275" i="11"/>
  <c r="AA275" i="11"/>
  <c r="Y275" i="11"/>
  <c r="Y274" i="11"/>
  <c r="W275" i="11"/>
  <c r="U275" i="11"/>
  <c r="S275" i="11"/>
  <c r="Q275" i="11"/>
  <c r="O275" i="11"/>
  <c r="M275" i="11"/>
  <c r="K275" i="11"/>
  <c r="G275" i="11"/>
  <c r="E275" i="11"/>
  <c r="C275" i="11"/>
  <c r="D276" i="9" l="1"/>
  <c r="C275" i="8"/>
  <c r="AB276" i="7"/>
  <c r="AB275" i="7"/>
  <c r="Z276" i="7"/>
  <c r="X276" i="7"/>
  <c r="V276" i="7"/>
  <c r="T276" i="7"/>
  <c r="R276" i="7"/>
  <c r="P276" i="7"/>
  <c r="N276" i="7"/>
  <c r="L276" i="7"/>
  <c r="J276" i="7"/>
  <c r="H276" i="7"/>
  <c r="F276" i="7"/>
  <c r="D276" i="7"/>
  <c r="B276" i="7"/>
  <c r="G276" i="6"/>
  <c r="D276" i="6"/>
  <c r="W355" i="1" l="1"/>
  <c r="K355" i="1"/>
  <c r="J355" i="1"/>
  <c r="I355" i="1"/>
  <c r="G352" i="1"/>
  <c r="F355" i="1"/>
  <c r="C355" i="1"/>
  <c r="H355" i="1"/>
  <c r="F310" i="1" l="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09" i="1"/>
  <c r="O355" i="1" l="1"/>
  <c r="W24" i="22" l="1"/>
  <c r="U24" i="22"/>
  <c r="S24" i="22"/>
  <c r="Q24" i="22"/>
  <c r="V24" i="22"/>
  <c r="K24" i="22"/>
  <c r="L24" i="22"/>
  <c r="I24" i="22"/>
  <c r="E24" i="22"/>
  <c r="F24" i="22"/>
  <c r="C35" i="17"/>
  <c r="D35" i="17" s="1"/>
  <c r="N24" i="22" l="1"/>
  <c r="M24" i="22"/>
  <c r="I25" i="22"/>
  <c r="K275" i="10"/>
  <c r="I275" i="10"/>
  <c r="G275" i="10"/>
  <c r="E275" i="10"/>
  <c r="C275" i="10"/>
  <c r="BG274" i="11"/>
  <c r="BE274" i="11"/>
  <c r="BC274" i="11"/>
  <c r="BA274" i="11"/>
  <c r="AY274" i="11"/>
  <c r="AW274" i="11"/>
  <c r="AU274" i="11"/>
  <c r="AS274" i="11"/>
  <c r="AQ274" i="11"/>
  <c r="AO274" i="11"/>
  <c r="AM274" i="11"/>
  <c r="AK274" i="11"/>
  <c r="AI274" i="11"/>
  <c r="AG274" i="11"/>
  <c r="AE274" i="11"/>
  <c r="AC274" i="11"/>
  <c r="AA274" i="11"/>
  <c r="W274" i="11"/>
  <c r="U274" i="11"/>
  <c r="S274" i="11"/>
  <c r="Q274" i="11"/>
  <c r="O274" i="11"/>
  <c r="M274" i="11"/>
  <c r="K274" i="11"/>
  <c r="G274" i="11"/>
  <c r="E274" i="11"/>
  <c r="C274" i="11"/>
  <c r="I26" i="22" l="1"/>
  <c r="M25" i="22"/>
  <c r="D275" i="9"/>
  <c r="I27" i="22" l="1"/>
  <c r="M26" i="22"/>
  <c r="C274" i="8"/>
  <c r="Z275" i="7"/>
  <c r="X275" i="7"/>
  <c r="V275" i="7"/>
  <c r="T275" i="7"/>
  <c r="R275" i="7"/>
  <c r="P275" i="7"/>
  <c r="N275" i="7"/>
  <c r="L275" i="7"/>
  <c r="J275" i="7"/>
  <c r="H275" i="7"/>
  <c r="F275" i="7"/>
  <c r="D275" i="7"/>
  <c r="B275" i="7"/>
  <c r="G275" i="6"/>
  <c r="D275" i="6"/>
  <c r="D274" i="6"/>
  <c r="D273" i="6"/>
  <c r="I28" i="22" l="1"/>
  <c r="M28" i="22" s="1"/>
  <c r="M27" i="22"/>
  <c r="W354" i="1"/>
  <c r="G351" i="1"/>
  <c r="H354" i="1"/>
  <c r="O354" i="1" l="1"/>
  <c r="W23" i="22" l="1"/>
  <c r="U23" i="22"/>
  <c r="V23" i="22"/>
  <c r="S23" i="22"/>
  <c r="Q23" i="22"/>
  <c r="M23" i="22"/>
  <c r="K23" i="22"/>
  <c r="L23" i="22"/>
  <c r="I23" i="22"/>
  <c r="E23" i="22"/>
  <c r="F23" i="22"/>
  <c r="N23" i="22" s="1"/>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W353" i="1" l="1"/>
  <c r="W352" i="1"/>
  <c r="G350" i="1"/>
  <c r="H353" i="1"/>
  <c r="O353" i="1" l="1"/>
  <c r="W22" i="22" l="1"/>
  <c r="U22" i="22"/>
  <c r="S22" i="22"/>
  <c r="Q22" i="22"/>
  <c r="V22" i="22"/>
  <c r="M22" i="22"/>
  <c r="K22" i="22"/>
  <c r="I22" i="22"/>
  <c r="L22" i="22"/>
  <c r="E22" i="22"/>
  <c r="C22" i="22"/>
  <c r="F22" i="22"/>
  <c r="N22" i="22" s="1"/>
  <c r="G22" i="22" l="1"/>
  <c r="O22" i="22" s="1"/>
  <c r="C23" i="22"/>
  <c r="K272" i="1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4" i="22" l="1"/>
  <c r="G23" i="22"/>
  <c r="O23" i="22" s="1"/>
  <c r="C270" i="8"/>
  <c r="C271" i="8" s="1"/>
  <c r="C272" i="8" s="1"/>
  <c r="AB273" i="7"/>
  <c r="Z273" i="7"/>
  <c r="X273" i="7"/>
  <c r="V273" i="7"/>
  <c r="T273" i="7"/>
  <c r="R273" i="7"/>
  <c r="P273" i="7"/>
  <c r="N273" i="7"/>
  <c r="L273" i="7"/>
  <c r="J273" i="7"/>
  <c r="H273" i="7"/>
  <c r="F273" i="7"/>
  <c r="D273" i="7"/>
  <c r="B273" i="7"/>
  <c r="G271" i="6"/>
  <c r="G272" i="6" s="1"/>
  <c r="G273" i="6" s="1"/>
  <c r="D271" i="6"/>
  <c r="D272" i="6" s="1"/>
  <c r="G24" i="22" l="1"/>
  <c r="O24" i="22" s="1"/>
  <c r="C25" i="22"/>
  <c r="G349" i="1"/>
  <c r="H352" i="1"/>
  <c r="C26" i="22" l="1"/>
  <c r="G25" i="22"/>
  <c r="O25" i="22" s="1"/>
  <c r="T352" i="1"/>
  <c r="O352" i="1"/>
  <c r="G26" i="22" l="1"/>
  <c r="O26" i="22" s="1"/>
  <c r="C27" i="22"/>
  <c r="W19" i="22"/>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G27" i="22" l="1"/>
  <c r="O27" i="22" s="1"/>
  <c r="C28" i="22"/>
  <c r="G28" i="22" s="1"/>
  <c r="O28" i="22" s="1"/>
  <c r="K270" i="10"/>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H351" i="1" l="1"/>
  <c r="H350" i="1"/>
  <c r="G346" i="1"/>
  <c r="G347" i="1"/>
  <c r="G348" i="1"/>
  <c r="H349" i="1"/>
  <c r="T349" i="1" l="1"/>
  <c r="O349" i="1"/>
  <c r="W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T346" i="1"/>
  <c r="T347" i="1"/>
  <c r="T348" i="1"/>
  <c r="W348" i="1" l="1"/>
  <c r="G345" i="1"/>
  <c r="H348" i="1"/>
  <c r="I354" i="1" l="1"/>
  <c r="J354" i="1"/>
  <c r="O348" i="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W347" i="1" l="1"/>
  <c r="G344" i="1"/>
  <c r="H347" i="1"/>
  <c r="J353" i="1" l="1"/>
  <c r="I353" i="1"/>
  <c r="O347" i="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W346" i="1" l="1"/>
  <c r="G343" i="1"/>
  <c r="H346" i="1"/>
  <c r="I352" i="1" l="1"/>
  <c r="J352" i="1"/>
  <c r="O346" i="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W345" i="1" l="1"/>
  <c r="G342" i="1"/>
  <c r="H345" i="1"/>
  <c r="J351" i="1" l="1"/>
  <c r="I351" i="1"/>
  <c r="T345" i="1"/>
  <c r="T342" i="1"/>
  <c r="T341" i="1"/>
  <c r="T340" i="1"/>
  <c r="T339" i="1"/>
  <c r="T338" i="1"/>
  <c r="O345" i="1"/>
  <c r="H344" i="1"/>
  <c r="I350" i="1" l="1"/>
  <c r="J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7" i="11" l="1"/>
  <c r="H287" i="11"/>
  <c r="BE262" i="11"/>
  <c r="D263" i="9"/>
  <c r="BD287" i="11" l="1"/>
  <c r="BE263" i="11"/>
  <c r="BE264" i="11" s="1"/>
  <c r="BE265" i="11" s="1"/>
  <c r="C262" i="8"/>
  <c r="AB263" i="7"/>
  <c r="Z263" i="7"/>
  <c r="X263" i="7"/>
  <c r="V263" i="7"/>
  <c r="T263" i="7"/>
  <c r="R263" i="7"/>
  <c r="P263" i="7"/>
  <c r="N263" i="7"/>
  <c r="L263" i="7"/>
  <c r="J263" i="7"/>
  <c r="H263" i="7"/>
  <c r="F263" i="7"/>
  <c r="D263" i="7"/>
  <c r="B263" i="7"/>
  <c r="H343" i="1" l="1"/>
  <c r="G341" i="1"/>
  <c r="G339" i="1"/>
  <c r="G340" i="1"/>
  <c r="H342" i="1"/>
  <c r="J348" i="1" l="1"/>
  <c r="I348" i="1"/>
  <c r="I349" i="1"/>
  <c r="J349" i="1"/>
  <c r="O341" i="1"/>
  <c r="O342" i="1"/>
  <c r="W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W341" i="1" l="1"/>
  <c r="G338" i="1" l="1"/>
  <c r="H341" i="1"/>
  <c r="K354" i="1" s="1"/>
  <c r="J347" i="1" l="1"/>
  <c r="I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W340" i="1" l="1"/>
  <c r="G337" i="1"/>
  <c r="H340" i="1"/>
  <c r="K353" i="1" s="1"/>
  <c r="J346" i="1" l="1"/>
  <c r="I346" i="1"/>
  <c r="O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W339" i="1" l="1"/>
  <c r="W338" i="1"/>
  <c r="G336" i="1"/>
  <c r="H339" i="1"/>
  <c r="K352" i="1" s="1"/>
  <c r="J345" i="1" l="1"/>
  <c r="I345" i="1"/>
  <c r="O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W335" i="1" l="1"/>
  <c r="G335" i="1"/>
  <c r="H338" i="1"/>
  <c r="K351" i="1" l="1"/>
  <c r="I344" i="1"/>
  <c r="J344" i="1"/>
  <c r="O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334" i="1" l="1"/>
  <c r="H336" i="1"/>
  <c r="H337" i="1"/>
  <c r="G332" i="1"/>
  <c r="G333" i="1"/>
  <c r="H335" i="1"/>
  <c r="K348" i="1" l="1"/>
  <c r="I341" i="1"/>
  <c r="J341" i="1"/>
  <c r="K350" i="1"/>
  <c r="J343" i="1"/>
  <c r="I343" i="1"/>
  <c r="K349" i="1"/>
  <c r="J342" i="1"/>
  <c r="I342" i="1"/>
  <c r="T332" i="1"/>
  <c r="T333" i="1"/>
  <c r="T334" i="1"/>
  <c r="T335" i="1"/>
  <c r="O335" i="1"/>
  <c r="D255" i="9" l="1"/>
  <c r="C254" i="8" l="1"/>
  <c r="AB255" i="7"/>
  <c r="Z255" i="7"/>
  <c r="X255" i="7"/>
  <c r="V255" i="7"/>
  <c r="T255" i="7"/>
  <c r="R255" i="7"/>
  <c r="P255" i="7"/>
  <c r="N255" i="7"/>
  <c r="L255" i="7"/>
  <c r="J255" i="7"/>
  <c r="H255" i="7"/>
  <c r="F255" i="7"/>
  <c r="D255" i="7"/>
  <c r="B255" i="7"/>
  <c r="W334" i="1" l="1"/>
  <c r="G331" i="1"/>
  <c r="H334" i="1"/>
  <c r="K347" i="1" l="1"/>
  <c r="I340" i="1"/>
  <c r="J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D367" i="1" l="1"/>
  <c r="O334" i="1" l="1"/>
  <c r="C37" i="17" l="1"/>
  <c r="D37" i="17" s="1"/>
  <c r="D254" i="9" l="1"/>
  <c r="C253" i="8" l="1"/>
  <c r="AB254" i="7"/>
  <c r="Z254" i="7"/>
  <c r="X254" i="7"/>
  <c r="V254" i="7"/>
  <c r="T254" i="7"/>
  <c r="R254" i="7"/>
  <c r="P254" i="7"/>
  <c r="N254" i="7"/>
  <c r="L254" i="7"/>
  <c r="J254" i="7"/>
  <c r="H254" i="7"/>
  <c r="F254" i="7"/>
  <c r="D254" i="7"/>
  <c r="B254" i="7"/>
  <c r="W333" i="1" l="1"/>
  <c r="G330" i="1"/>
  <c r="H333" i="1"/>
  <c r="K346" i="1" l="1"/>
  <c r="J339" i="1"/>
  <c r="I339" i="1"/>
  <c r="O333" i="1"/>
  <c r="D253" i="9" l="1"/>
  <c r="C252" i="8" l="1"/>
  <c r="AB253" i="7"/>
  <c r="Z253" i="7"/>
  <c r="X253" i="7"/>
  <c r="V253" i="7"/>
  <c r="T253" i="7"/>
  <c r="R253" i="7"/>
  <c r="P253" i="7"/>
  <c r="N253" i="7"/>
  <c r="L253" i="7"/>
  <c r="J253" i="7"/>
  <c r="H253" i="7"/>
  <c r="F253" i="7"/>
  <c r="D253" i="7"/>
  <c r="B253" i="7"/>
  <c r="B249" i="7"/>
  <c r="W332" i="1" l="1"/>
  <c r="G329" i="1"/>
  <c r="H332" i="1"/>
  <c r="K345" i="1" l="1"/>
  <c r="I338" i="1"/>
  <c r="J338" i="1"/>
  <c r="O332" i="1"/>
  <c r="D250" i="9" l="1"/>
  <c r="D251" i="9"/>
  <c r="D252" i="9" s="1"/>
  <c r="C249" i="8"/>
  <c r="C250" i="8" s="1"/>
  <c r="C251" i="8" s="1"/>
  <c r="AB252" i="7"/>
  <c r="Z252" i="7"/>
  <c r="X252" i="7"/>
  <c r="V252" i="7"/>
  <c r="T252" i="7"/>
  <c r="R252" i="7"/>
  <c r="P252" i="7"/>
  <c r="N252" i="7"/>
  <c r="L252" i="7"/>
  <c r="J252" i="7"/>
  <c r="H252" i="7"/>
  <c r="F252" i="7"/>
  <c r="D252" i="7"/>
  <c r="W331" i="1" l="1"/>
  <c r="G328" i="1"/>
  <c r="H331" i="1"/>
  <c r="K344" i="1" s="1"/>
  <c r="J337" i="1" l="1"/>
  <c r="I337" i="1"/>
  <c r="T331" i="1"/>
  <c r="T327" i="1"/>
  <c r="T328" i="1"/>
  <c r="O331" i="1"/>
  <c r="H330" i="1"/>
  <c r="K343" i="1" s="1"/>
  <c r="I336" i="1" l="1"/>
  <c r="J336" i="1"/>
  <c r="G246" i="6"/>
  <c r="B18" i="19"/>
  <c r="D249" i="9" l="1"/>
  <c r="C248" i="8" l="1"/>
  <c r="AB249" i="7"/>
  <c r="Z249" i="7"/>
  <c r="X249" i="7"/>
  <c r="V249" i="7"/>
  <c r="T249" i="7"/>
  <c r="R249" i="7"/>
  <c r="P249" i="7"/>
  <c r="N249" i="7"/>
  <c r="L249" i="7"/>
  <c r="J249" i="7"/>
  <c r="H249" i="7"/>
  <c r="F249" i="7"/>
  <c r="D249" i="7"/>
  <c r="H329" i="1" l="1"/>
  <c r="G325" i="1"/>
  <c r="G326" i="1"/>
  <c r="G327" i="1"/>
  <c r="H328" i="1"/>
  <c r="K341" i="1" l="1"/>
  <c r="I334" i="1"/>
  <c r="J334" i="1"/>
  <c r="K342" i="1"/>
  <c r="J335" i="1"/>
  <c r="I335" i="1"/>
  <c r="O328" i="1"/>
  <c r="W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W327" i="1" l="1"/>
  <c r="G324" i="1"/>
  <c r="H327" i="1"/>
  <c r="K340" i="1" s="1"/>
  <c r="I333" i="1" l="1"/>
  <c r="J333" i="1"/>
  <c r="O327" i="1"/>
  <c r="W326" i="1" l="1"/>
  <c r="W325" i="1"/>
  <c r="W324" i="1"/>
  <c r="C32" i="17" l="1"/>
  <c r="D32" i="17" s="1"/>
  <c r="D247" i="9" l="1"/>
  <c r="C246" i="8"/>
  <c r="AB247" i="7"/>
  <c r="Z247" i="7"/>
  <c r="X247" i="7"/>
  <c r="V247" i="7"/>
  <c r="T247" i="7"/>
  <c r="R247" i="7"/>
  <c r="P247" i="7"/>
  <c r="N247" i="7"/>
  <c r="L247" i="7"/>
  <c r="J247" i="7"/>
  <c r="H247" i="7"/>
  <c r="F247" i="7"/>
  <c r="D247" i="7"/>
  <c r="B247" i="7"/>
  <c r="G323" i="1" l="1"/>
  <c r="H326" i="1"/>
  <c r="K339" i="1" s="1"/>
  <c r="J332" i="1" l="1"/>
  <c r="I332" i="1"/>
  <c r="T326" i="1"/>
  <c r="O326" i="1"/>
  <c r="D246" i="9" l="1"/>
  <c r="C245" i="8" l="1"/>
  <c r="AB246" i="7"/>
  <c r="Z246" i="7"/>
  <c r="X246" i="7"/>
  <c r="V246" i="7"/>
  <c r="T246" i="7"/>
  <c r="R246" i="7"/>
  <c r="P246" i="7"/>
  <c r="N246" i="7"/>
  <c r="L246" i="7"/>
  <c r="J246" i="7"/>
  <c r="H246" i="7"/>
  <c r="F246" i="7"/>
  <c r="D246" i="7"/>
  <c r="B246" i="7"/>
  <c r="G322" i="1" l="1"/>
  <c r="H325" i="1"/>
  <c r="K338" i="1" s="1"/>
  <c r="J331" i="1" l="1"/>
  <c r="I331" i="1"/>
  <c r="T325" i="1"/>
  <c r="O325" i="1"/>
  <c r="AB245" i="7" l="1"/>
  <c r="Z245" i="7"/>
  <c r="X245" i="7"/>
  <c r="V245" i="7"/>
  <c r="T245" i="7"/>
  <c r="R245" i="7"/>
  <c r="P245" i="7"/>
  <c r="N245" i="7"/>
  <c r="L245" i="7"/>
  <c r="J245" i="7"/>
  <c r="H245" i="7"/>
  <c r="F245" i="7"/>
  <c r="D245" i="7"/>
  <c r="B245" i="7"/>
  <c r="D243" i="9" l="1"/>
  <c r="D244" i="9" s="1"/>
  <c r="D245" i="9" s="1"/>
  <c r="C242" i="8" l="1"/>
  <c r="C243" i="8" s="1"/>
  <c r="C244" i="8" s="1"/>
  <c r="G321" i="1" l="1"/>
  <c r="H324" i="1"/>
  <c r="K337" i="1" s="1"/>
  <c r="I330" i="1" l="1"/>
  <c r="J330" i="1"/>
  <c r="T324" i="1"/>
  <c r="O324" i="1"/>
  <c r="D242" i="9" l="1"/>
  <c r="C241" i="8" l="1"/>
  <c r="AB242" i="7"/>
  <c r="Z242" i="7"/>
  <c r="X242" i="7"/>
  <c r="V242" i="7"/>
  <c r="V241" i="7"/>
  <c r="T242" i="7"/>
  <c r="R242" i="7"/>
  <c r="P242" i="7"/>
  <c r="N242" i="7"/>
  <c r="L242" i="7"/>
  <c r="J242" i="7"/>
  <c r="H242" i="7"/>
  <c r="F242" i="7"/>
  <c r="D242" i="7"/>
  <c r="B242" i="7"/>
  <c r="H322" i="1" l="1"/>
  <c r="H323" i="1"/>
  <c r="K336" i="1" s="1"/>
  <c r="G318" i="1"/>
  <c r="G319" i="1"/>
  <c r="G320" i="1"/>
  <c r="H321" i="1"/>
  <c r="K334" i="1" s="1"/>
  <c r="K335" i="1" l="1"/>
  <c r="J327" i="1"/>
  <c r="I327" i="1"/>
  <c r="I329" i="1"/>
  <c r="J329" i="1"/>
  <c r="I328" i="1"/>
  <c r="J328" i="1"/>
  <c r="T321" i="1"/>
  <c r="O321" i="1"/>
  <c r="W321" i="1"/>
  <c r="D241" i="9" l="1"/>
  <c r="C240" i="8" l="1"/>
  <c r="AB241" i="7"/>
  <c r="Z241" i="7"/>
  <c r="X241" i="7"/>
  <c r="T241" i="7"/>
  <c r="R241" i="7"/>
  <c r="P241" i="7"/>
  <c r="N241" i="7"/>
  <c r="L241" i="7"/>
  <c r="J241" i="7"/>
  <c r="H241" i="7"/>
  <c r="F241" i="7"/>
  <c r="D241" i="7"/>
  <c r="B241" i="7"/>
  <c r="W320" i="1" l="1"/>
  <c r="G317" i="1"/>
  <c r="H320" i="1"/>
  <c r="K333" i="1" l="1"/>
  <c r="J326" i="1"/>
  <c r="I326" i="1"/>
  <c r="T320" i="1"/>
  <c r="O320" i="1"/>
  <c r="C30" i="17" l="1"/>
  <c r="D30" i="17" s="1"/>
  <c r="C31" i="17"/>
  <c r="D31" i="17" s="1"/>
  <c r="W319" i="1" l="1"/>
  <c r="G316" i="1" l="1"/>
  <c r="H319" i="1"/>
  <c r="K332" i="1" s="1"/>
  <c r="J325" i="1" l="1"/>
  <c r="I325" i="1"/>
  <c r="D240" i="9"/>
  <c r="C239" i="8" l="1"/>
  <c r="AB240" i="7"/>
  <c r="Z240" i="7"/>
  <c r="X240" i="7"/>
  <c r="V240" i="7"/>
  <c r="T240" i="7"/>
  <c r="R240" i="7"/>
  <c r="P240" i="7"/>
  <c r="N240" i="7"/>
  <c r="L240" i="7"/>
  <c r="J240" i="7"/>
  <c r="H240" i="7"/>
  <c r="F240" i="7"/>
  <c r="D240" i="7"/>
  <c r="B240" i="7"/>
  <c r="T319" i="1" l="1"/>
  <c r="O319" i="1"/>
  <c r="D239" i="9" l="1"/>
  <c r="C238" i="8" l="1"/>
  <c r="AB239" i="7"/>
  <c r="Z239" i="7"/>
  <c r="X239" i="7"/>
  <c r="V239" i="7"/>
  <c r="T239" i="7"/>
  <c r="R239" i="7"/>
  <c r="P239" i="7"/>
  <c r="N239" i="7"/>
  <c r="L239" i="7"/>
  <c r="J239" i="7"/>
  <c r="H239" i="7"/>
  <c r="F239" i="7"/>
  <c r="D239" i="7"/>
  <c r="B239" i="7"/>
  <c r="W318" i="1" l="1"/>
  <c r="G315" i="1"/>
  <c r="H318" i="1"/>
  <c r="K331" i="1" l="1"/>
  <c r="J324" i="1"/>
  <c r="I324" i="1"/>
  <c r="T318" i="1"/>
  <c r="O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W317" i="1" l="1"/>
  <c r="G314" i="1"/>
  <c r="H317" i="1"/>
  <c r="K330" i="1" l="1"/>
  <c r="I323" i="1"/>
  <c r="J323" i="1"/>
  <c r="T317" i="1"/>
  <c r="T314" i="1"/>
  <c r="O317" i="1"/>
  <c r="H316" i="1"/>
  <c r="K329" i="1" l="1"/>
  <c r="I322" i="1"/>
  <c r="J322" i="1"/>
  <c r="CA234" i="11" l="1"/>
  <c r="D235" i="9"/>
  <c r="C234" i="8" l="1"/>
  <c r="AB235" i="7" l="1"/>
  <c r="Z235" i="7"/>
  <c r="X235" i="7"/>
  <c r="V235" i="7"/>
  <c r="T235" i="7"/>
  <c r="R235" i="7"/>
  <c r="P235" i="7"/>
  <c r="N235" i="7"/>
  <c r="L235" i="7"/>
  <c r="J235" i="7"/>
  <c r="H235" i="7"/>
  <c r="F235" i="7"/>
  <c r="D235" i="7"/>
  <c r="B235" i="7"/>
  <c r="B234" i="7"/>
  <c r="W311" i="1"/>
  <c r="W312" i="1"/>
  <c r="W313" i="1"/>
  <c r="W314" i="1"/>
  <c r="W310" i="1"/>
  <c r="W307" i="1"/>
  <c r="G311" i="1" l="1"/>
  <c r="G312" i="1"/>
  <c r="G313" i="1"/>
  <c r="H315" i="1"/>
  <c r="H314" i="1"/>
  <c r="K328" i="1" l="1"/>
  <c r="J321" i="1"/>
  <c r="I321" i="1"/>
  <c r="K327" i="1"/>
  <c r="I320" i="1"/>
  <c r="J320" i="1"/>
  <c r="O314" i="1"/>
  <c r="CA233" i="11" l="1"/>
  <c r="D234" i="9"/>
  <c r="C233" i="8" l="1"/>
  <c r="AB234" i="7" l="1"/>
  <c r="Z234" i="7"/>
  <c r="X234" i="7"/>
  <c r="V234" i="7"/>
  <c r="T234" i="7"/>
  <c r="R234" i="7"/>
  <c r="P234" i="7"/>
  <c r="N234" i="7"/>
  <c r="L234" i="7"/>
  <c r="J234" i="7"/>
  <c r="H234" i="7"/>
  <c r="F234" i="7"/>
  <c r="D234" i="7"/>
  <c r="G310" i="1" l="1"/>
  <c r="H313" i="1"/>
  <c r="K326" i="1" s="1"/>
  <c r="J319" i="1" l="1"/>
  <c r="I319" i="1"/>
  <c r="CA232" i="11"/>
  <c r="C232" i="8" l="1"/>
  <c r="AB233" i="7"/>
  <c r="Z233" i="7"/>
  <c r="X233" i="7"/>
  <c r="V233" i="7"/>
  <c r="T233" i="7"/>
  <c r="R233" i="7"/>
  <c r="P233" i="7"/>
  <c r="N233" i="7"/>
  <c r="L233" i="7"/>
  <c r="J233" i="7"/>
  <c r="H233" i="7"/>
  <c r="F233" i="7"/>
  <c r="D233" i="7"/>
  <c r="B233" i="7"/>
  <c r="T313" i="1" l="1"/>
  <c r="O313" i="1"/>
  <c r="T312" i="1"/>
  <c r="G309" i="1"/>
  <c r="H312" i="1"/>
  <c r="K325" i="1" s="1"/>
  <c r="O312" i="1"/>
  <c r="J318" i="1" l="1"/>
  <c r="I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G308" i="1" l="1"/>
  <c r="H311" i="1"/>
  <c r="K324" i="1" l="1"/>
  <c r="J317" i="1"/>
  <c r="I317" i="1"/>
  <c r="T311" i="1"/>
  <c r="O311" i="1" l="1"/>
  <c r="CA229" i="11" l="1"/>
  <c r="CA230" i="11"/>
  <c r="D229" i="9" l="1"/>
  <c r="D230" i="9" s="1"/>
  <c r="D231" i="9" s="1"/>
  <c r="C228" i="8" l="1"/>
  <c r="C229" i="8" s="1"/>
  <c r="G307" i="1" l="1"/>
  <c r="H310" i="1"/>
  <c r="K323" i="1" s="1"/>
  <c r="J316" i="1" l="1"/>
  <c r="I316" i="1"/>
  <c r="T33" i="1"/>
  <c r="T37" i="1"/>
  <c r="T38" i="1"/>
  <c r="T39" i="1"/>
  <c r="T40" i="1"/>
  <c r="T41" i="1"/>
  <c r="T45" i="1"/>
  <c r="T46" i="1"/>
  <c r="T47" i="1"/>
  <c r="T49" i="1"/>
  <c r="T52" i="1"/>
  <c r="T53" i="1"/>
  <c r="T54" i="1"/>
  <c r="T55" i="1"/>
  <c r="T58" i="1"/>
  <c r="T59" i="1"/>
  <c r="T60" i="1"/>
  <c r="T61" i="1"/>
  <c r="T62" i="1"/>
  <c r="T65" i="1"/>
  <c r="T66" i="1"/>
  <c r="T67" i="1"/>
  <c r="T68" i="1"/>
  <c r="T69" i="1"/>
  <c r="T72" i="1"/>
  <c r="T73" i="1"/>
  <c r="T74" i="1"/>
  <c r="T75" i="1"/>
  <c r="T76" i="1"/>
  <c r="T79" i="1"/>
  <c r="T80" i="1"/>
  <c r="T81" i="1"/>
  <c r="T82" i="1"/>
  <c r="T83" i="1"/>
  <c r="T86" i="1"/>
  <c r="T87" i="1"/>
  <c r="T88" i="1"/>
  <c r="T90" i="1"/>
  <c r="T93" i="1"/>
  <c r="T94" i="1"/>
  <c r="T95" i="1"/>
  <c r="T96" i="1"/>
  <c r="T97" i="1"/>
  <c r="T101" i="1"/>
  <c r="T102" i="1"/>
  <c r="T103" i="1"/>
  <c r="T104" i="1"/>
  <c r="T107" i="1"/>
  <c r="T108" i="1"/>
  <c r="T109" i="1"/>
  <c r="T110" i="1"/>
  <c r="T111" i="1"/>
  <c r="T114" i="1"/>
  <c r="T115" i="1"/>
  <c r="T116" i="1"/>
  <c r="T117" i="1"/>
  <c r="T118" i="1"/>
  <c r="T121" i="1"/>
  <c r="T122" i="1"/>
  <c r="T123" i="1"/>
  <c r="T124" i="1"/>
  <c r="T125" i="1"/>
  <c r="T128" i="1"/>
  <c r="T129" i="1"/>
  <c r="T130" i="1"/>
  <c r="T131" i="1"/>
  <c r="T132" i="1"/>
  <c r="T135" i="1"/>
  <c r="T136" i="1"/>
  <c r="T137" i="1"/>
  <c r="T138" i="1"/>
  <c r="T139" i="1"/>
  <c r="T142" i="1"/>
  <c r="T143" i="1"/>
  <c r="T144" i="1"/>
  <c r="T145" i="1"/>
  <c r="T146" i="1"/>
  <c r="T149" i="1"/>
  <c r="T150" i="1"/>
  <c r="T151" i="1"/>
  <c r="T152" i="1"/>
  <c r="T153" i="1"/>
  <c r="T156" i="1"/>
  <c r="T157" i="1"/>
  <c r="T158" i="1"/>
  <c r="T159" i="1"/>
  <c r="T160" i="1"/>
  <c r="T163" i="1"/>
  <c r="T164" i="1"/>
  <c r="T165" i="1"/>
  <c r="T166" i="1"/>
  <c r="T167" i="1"/>
  <c r="T170" i="1"/>
  <c r="T171" i="1"/>
  <c r="T172" i="1"/>
  <c r="T173" i="1"/>
  <c r="T174" i="1"/>
  <c r="T177" i="1"/>
  <c r="T178" i="1"/>
  <c r="T179" i="1"/>
  <c r="T180" i="1"/>
  <c r="T181" i="1"/>
  <c r="T184" i="1"/>
  <c r="T185" i="1"/>
  <c r="T186" i="1"/>
  <c r="T187" i="1"/>
  <c r="T188" i="1"/>
  <c r="T191" i="1"/>
  <c r="T192" i="1"/>
  <c r="T193" i="1"/>
  <c r="T194" i="1"/>
  <c r="T195" i="1"/>
  <c r="T198" i="1"/>
  <c r="T199" i="1"/>
  <c r="T200" i="1"/>
  <c r="T201" i="1"/>
  <c r="T202" i="1"/>
  <c r="T205" i="1"/>
  <c r="T206" i="1"/>
  <c r="T207" i="1"/>
  <c r="T208" i="1"/>
  <c r="T209" i="1"/>
  <c r="T212" i="1"/>
  <c r="T213" i="1"/>
  <c r="T214" i="1"/>
  <c r="T215" i="1"/>
  <c r="T216" i="1"/>
  <c r="T219" i="1"/>
  <c r="T220" i="1"/>
  <c r="T221" i="1"/>
  <c r="T222" i="1"/>
  <c r="T223" i="1"/>
  <c r="T226" i="1"/>
  <c r="T227" i="1"/>
  <c r="T228" i="1"/>
  <c r="T229" i="1"/>
  <c r="T230" i="1"/>
  <c r="T233" i="1"/>
  <c r="T234" i="1"/>
  <c r="T235" i="1"/>
  <c r="T236" i="1"/>
  <c r="T237" i="1"/>
  <c r="T240" i="1"/>
  <c r="T241" i="1"/>
  <c r="T242" i="1"/>
  <c r="T243" i="1"/>
  <c r="T244" i="1"/>
  <c r="T247" i="1"/>
  <c r="T248" i="1"/>
  <c r="T249" i="1"/>
  <c r="T250" i="1"/>
  <c r="T251" i="1"/>
  <c r="T254" i="1"/>
  <c r="T255" i="1"/>
  <c r="T256" i="1"/>
  <c r="T257" i="1"/>
  <c r="T258" i="1"/>
  <c r="T261" i="1"/>
  <c r="T262" i="1"/>
  <c r="T263" i="1"/>
  <c r="T264" i="1"/>
  <c r="T265" i="1"/>
  <c r="T268" i="1"/>
  <c r="T269" i="1"/>
  <c r="T270" i="1"/>
  <c r="T271" i="1"/>
  <c r="T272" i="1"/>
  <c r="T275" i="1"/>
  <c r="T276" i="1"/>
  <c r="T277" i="1"/>
  <c r="T278" i="1"/>
  <c r="T279" i="1"/>
  <c r="T282" i="1"/>
  <c r="T283" i="1"/>
  <c r="T284" i="1"/>
  <c r="T285" i="1"/>
  <c r="T286" i="1"/>
  <c r="T289" i="1"/>
  <c r="T290" i="1"/>
  <c r="T291" i="1"/>
  <c r="T292" i="1"/>
  <c r="T293" i="1"/>
  <c r="T296" i="1"/>
  <c r="T297" i="1"/>
  <c r="T298" i="1"/>
  <c r="T299" i="1"/>
  <c r="T300" i="1"/>
  <c r="T303" i="1"/>
  <c r="T304" i="1"/>
  <c r="T305" i="1"/>
  <c r="T306" i="1"/>
  <c r="T307" i="1"/>
  <c r="T310" i="1"/>
  <c r="T32" i="1"/>
  <c r="O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O307" i="1" l="1"/>
  <c r="G306" i="1"/>
  <c r="G304" i="1"/>
  <c r="G305" i="1"/>
  <c r="H309" i="1"/>
  <c r="K322" i="1" s="1"/>
  <c r="H308" i="1"/>
  <c r="K321" i="1" s="1"/>
  <c r="H307" i="1"/>
  <c r="J315" i="1" l="1"/>
  <c r="I315" i="1"/>
  <c r="K320" i="1"/>
  <c r="J313" i="1"/>
  <c r="I313" i="1"/>
  <c r="I314" i="1"/>
  <c r="J314" i="1"/>
  <c r="C226" i="8" l="1"/>
  <c r="AB227" i="7"/>
  <c r="Z227" i="7"/>
  <c r="X227" i="7"/>
  <c r="V227" i="7"/>
  <c r="T227" i="7"/>
  <c r="R227" i="7"/>
  <c r="P227" i="7"/>
  <c r="N227" i="7"/>
  <c r="L227" i="7"/>
  <c r="J227" i="7"/>
  <c r="H227" i="7"/>
  <c r="F227" i="7"/>
  <c r="D227" i="7"/>
  <c r="W306" i="1" l="1"/>
  <c r="G303" i="1"/>
  <c r="H306" i="1"/>
  <c r="K319" i="1" s="1"/>
  <c r="J312" i="1" l="1"/>
  <c r="I312" i="1"/>
  <c r="O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7" i="11" l="1"/>
  <c r="W305" i="1" l="1"/>
  <c r="G302" i="1"/>
  <c r="H305" i="1"/>
  <c r="K318" i="1" l="1"/>
  <c r="J311" i="1"/>
  <c r="I311" i="1"/>
  <c r="O305" i="1"/>
  <c r="C224" i="8" l="1"/>
  <c r="AB225" i="7"/>
  <c r="Z225" i="7"/>
  <c r="X225" i="7"/>
  <c r="V225" i="7"/>
  <c r="T225" i="7"/>
  <c r="R225" i="7"/>
  <c r="P225" i="7"/>
  <c r="N225" i="7"/>
  <c r="L225" i="7"/>
  <c r="J225" i="7"/>
  <c r="H225" i="7"/>
  <c r="F225" i="7"/>
  <c r="D225" i="7"/>
  <c r="B225" i="7"/>
  <c r="W304" i="1" l="1"/>
  <c r="G301" i="1"/>
  <c r="H304" i="1"/>
  <c r="K317" i="1" l="1"/>
  <c r="J310" i="1"/>
  <c r="I310" i="1"/>
  <c r="O304" i="1"/>
  <c r="W303" i="1" l="1"/>
  <c r="C221" i="8" l="1"/>
  <c r="C222" i="8"/>
  <c r="C223" i="8" s="1"/>
  <c r="AB224" i="7"/>
  <c r="Z224" i="7"/>
  <c r="X224" i="7"/>
  <c r="V224" i="7"/>
  <c r="T224" i="7"/>
  <c r="R224" i="7"/>
  <c r="P224" i="7"/>
  <c r="N224" i="7"/>
  <c r="L224" i="7"/>
  <c r="J224" i="7"/>
  <c r="H224" i="7"/>
  <c r="F224" i="7"/>
  <c r="D224" i="7"/>
  <c r="G300" i="1" l="1"/>
  <c r="H303" i="1"/>
  <c r="K316" i="1" s="1"/>
  <c r="I309" i="1" l="1"/>
  <c r="J309" i="1"/>
  <c r="O303" i="1"/>
  <c r="C220" i="8" l="1"/>
  <c r="AB221" i="7"/>
  <c r="Z221" i="7"/>
  <c r="X221" i="7"/>
  <c r="V221" i="7"/>
  <c r="T221" i="7"/>
  <c r="R221" i="7"/>
  <c r="P221" i="7"/>
  <c r="N221" i="7"/>
  <c r="L221" i="7"/>
  <c r="J221" i="7"/>
  <c r="H221" i="7"/>
  <c r="F221" i="7"/>
  <c r="D221" i="7"/>
  <c r="B221" i="7"/>
  <c r="H301" i="1" l="1"/>
  <c r="H302" i="1"/>
  <c r="G299" i="1"/>
  <c r="G297" i="1"/>
  <c r="G298" i="1"/>
  <c r="H300" i="1"/>
  <c r="J306" i="1" l="1"/>
  <c r="K313" i="1"/>
  <c r="K315" i="1"/>
  <c r="K314" i="1"/>
  <c r="I306" i="1"/>
  <c r="I308" i="1"/>
  <c r="J308" i="1"/>
  <c r="I307" i="1"/>
  <c r="J307" i="1"/>
  <c r="O300" i="1"/>
  <c r="W300" i="1"/>
  <c r="C219" i="8" l="1"/>
  <c r="AB220" i="7"/>
  <c r="Z220" i="7"/>
  <c r="X220" i="7"/>
  <c r="V220" i="7"/>
  <c r="T220" i="7"/>
  <c r="R220" i="7"/>
  <c r="P220" i="7"/>
  <c r="N220" i="7"/>
  <c r="L220" i="7"/>
  <c r="J220" i="7"/>
  <c r="H220" i="7"/>
  <c r="F220" i="7"/>
  <c r="D220" i="7"/>
  <c r="B220" i="7"/>
  <c r="W299" i="1" l="1"/>
  <c r="G296" i="1"/>
  <c r="H299" i="1"/>
  <c r="K312" i="1" s="1"/>
  <c r="I305" i="1" l="1"/>
  <c r="J305" i="1"/>
  <c r="O299" i="1"/>
  <c r="C28" i="17" l="1"/>
  <c r="D28" i="17" s="1"/>
  <c r="C218" i="8" l="1"/>
  <c r="AB219" i="7"/>
  <c r="Z219" i="7"/>
  <c r="X219" i="7"/>
  <c r="V219" i="7"/>
  <c r="T219" i="7"/>
  <c r="R219" i="7"/>
  <c r="P219" i="7"/>
  <c r="N219" i="7"/>
  <c r="L219" i="7"/>
  <c r="J219" i="7"/>
  <c r="H219" i="7"/>
  <c r="F219" i="7"/>
  <c r="D219" i="7"/>
  <c r="B219" i="7"/>
  <c r="W298" i="1" l="1"/>
  <c r="G295" i="1"/>
  <c r="H298" i="1"/>
  <c r="K311" i="1" s="1"/>
  <c r="J304" i="1" l="1"/>
  <c r="I304" i="1"/>
  <c r="O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W297" i="1" l="1"/>
  <c r="G294" i="1" l="1"/>
  <c r="H297" i="1"/>
  <c r="K310" i="1" s="1"/>
  <c r="I303" i="1" l="1"/>
  <c r="J303" i="1"/>
  <c r="O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7" i="11" l="1"/>
  <c r="FZ287" i="11"/>
  <c r="DB287" i="11"/>
  <c r="V287" i="11"/>
  <c r="FN287" i="11"/>
  <c r="C214" i="8" l="1"/>
  <c r="C215" i="8"/>
  <c r="C216" i="8" s="1"/>
  <c r="AB217" i="7" l="1"/>
  <c r="Z217" i="7"/>
  <c r="X217" i="7"/>
  <c r="V217" i="7"/>
  <c r="T217" i="7"/>
  <c r="R217" i="7"/>
  <c r="P217" i="7"/>
  <c r="N217" i="7"/>
  <c r="L217" i="7"/>
  <c r="J217" i="7"/>
  <c r="H217" i="7"/>
  <c r="F217" i="7"/>
  <c r="D217" i="7"/>
  <c r="B217" i="7"/>
  <c r="W296" i="1" l="1"/>
  <c r="G293" i="1"/>
  <c r="H296" i="1"/>
  <c r="K309" i="1" s="1"/>
  <c r="I302" i="1" l="1"/>
  <c r="J302" i="1"/>
  <c r="O296" i="1"/>
  <c r="C213" i="8" l="1"/>
  <c r="AB214" i="7"/>
  <c r="Z214" i="7"/>
  <c r="X214" i="7"/>
  <c r="V214" i="7"/>
  <c r="T214" i="7"/>
  <c r="R214" i="7"/>
  <c r="P214" i="7"/>
  <c r="N214" i="7"/>
  <c r="L214" i="7"/>
  <c r="J214" i="7"/>
  <c r="H214" i="7"/>
  <c r="F214" i="7"/>
  <c r="D214" i="7"/>
  <c r="B214" i="7"/>
  <c r="H294" i="1" l="1"/>
  <c r="H295" i="1"/>
  <c r="K308" i="1" s="1"/>
  <c r="G290" i="1"/>
  <c r="G291" i="1"/>
  <c r="G292" i="1"/>
  <c r="H293" i="1"/>
  <c r="K306" i="1" s="1"/>
  <c r="K307" i="1" l="1"/>
  <c r="J299" i="1"/>
  <c r="I299" i="1"/>
  <c r="J301" i="1"/>
  <c r="I301" i="1"/>
  <c r="I300" i="1"/>
  <c r="J300" i="1"/>
  <c r="O293" i="1"/>
  <c r="W293" i="1"/>
  <c r="AB213" i="7" l="1"/>
  <c r="Z213" i="7"/>
  <c r="C212" i="8" l="1"/>
  <c r="X213" i="7"/>
  <c r="V213" i="7"/>
  <c r="T213" i="7"/>
  <c r="R213" i="7"/>
  <c r="P213" i="7"/>
  <c r="N213" i="7"/>
  <c r="L213" i="7"/>
  <c r="J213" i="7"/>
  <c r="H213" i="7"/>
  <c r="F213" i="7"/>
  <c r="D213" i="7"/>
  <c r="B213" i="7"/>
  <c r="W292" i="1" l="1"/>
  <c r="G289" i="1"/>
  <c r="H292" i="1" l="1"/>
  <c r="K305" i="1" s="1"/>
  <c r="J298" i="1" l="1"/>
  <c r="I298" i="1"/>
  <c r="O292" i="1"/>
  <c r="C27" i="17" l="1"/>
  <c r="D27" i="17" s="1"/>
  <c r="C211" i="8" l="1"/>
  <c r="AB212" i="7" l="1"/>
  <c r="Z212" i="7"/>
  <c r="X212" i="7"/>
  <c r="V212" i="7"/>
  <c r="T212" i="7"/>
  <c r="R212" i="7"/>
  <c r="P212" i="7"/>
  <c r="N212" i="7"/>
  <c r="L212" i="7"/>
  <c r="J212" i="7"/>
  <c r="H212" i="7"/>
  <c r="F212" i="7"/>
  <c r="D212" i="7"/>
  <c r="B212" i="7"/>
  <c r="W291" i="1" l="1"/>
  <c r="G288" i="1"/>
  <c r="H291" i="1"/>
  <c r="K304" i="1" l="1"/>
  <c r="I297" i="1"/>
  <c r="J297" i="1"/>
  <c r="O291" i="1"/>
  <c r="C210" i="8" l="1"/>
  <c r="AB211" i="7"/>
  <c r="Z211" i="7"/>
  <c r="X211" i="7"/>
  <c r="V211" i="7"/>
  <c r="T211" i="7"/>
  <c r="R211" i="7"/>
  <c r="P211" i="7"/>
  <c r="N211" i="7"/>
  <c r="L211" i="7"/>
  <c r="J211" i="7"/>
  <c r="H211" i="7"/>
  <c r="F211" i="7"/>
  <c r="D211" i="7"/>
  <c r="B211" i="7"/>
  <c r="W290" i="1" l="1"/>
  <c r="G287" i="1"/>
  <c r="H290" i="1"/>
  <c r="K303" i="1" l="1"/>
  <c r="J296" i="1"/>
  <c r="I296" i="1"/>
  <c r="O290" i="1"/>
  <c r="C207" i="8" l="1"/>
  <c r="C208" i="8" s="1"/>
  <c r="C209" i="8" s="1"/>
  <c r="AB210" i="7"/>
  <c r="Z210" i="7"/>
  <c r="X210" i="7"/>
  <c r="V210" i="7"/>
  <c r="T210" i="7"/>
  <c r="R210" i="7"/>
  <c r="P210" i="7"/>
  <c r="N210" i="7"/>
  <c r="L210" i="7"/>
  <c r="J210" i="7"/>
  <c r="H210" i="7"/>
  <c r="F210" i="7"/>
  <c r="D210" i="7"/>
  <c r="B210" i="7"/>
  <c r="W289" i="1" l="1"/>
  <c r="G286" i="1" l="1"/>
  <c r="H289" i="1"/>
  <c r="K302" i="1" l="1"/>
  <c r="J295" i="1"/>
  <c r="I295" i="1"/>
  <c r="O289" i="1"/>
  <c r="C206" i="8" l="1"/>
  <c r="B207" i="7" l="1"/>
  <c r="D207" i="7"/>
  <c r="F207" i="7"/>
  <c r="H207" i="7"/>
  <c r="J207" i="7"/>
  <c r="L207" i="7"/>
  <c r="N207" i="7"/>
  <c r="P207" i="7"/>
  <c r="R207" i="7"/>
  <c r="T207" i="7"/>
  <c r="V207" i="7"/>
  <c r="X207" i="7"/>
  <c r="Z207" i="7"/>
  <c r="AB207" i="7"/>
  <c r="H287" i="1" l="1"/>
  <c r="H288" i="1"/>
  <c r="G283" i="1"/>
  <c r="G284" i="1"/>
  <c r="G285" i="1"/>
  <c r="H286" i="1"/>
  <c r="K301" i="1" l="1"/>
  <c r="I294" i="1"/>
  <c r="J294" i="1"/>
  <c r="K299" i="1"/>
  <c r="J292" i="1"/>
  <c r="I292" i="1"/>
  <c r="K300" i="1"/>
  <c r="I293" i="1"/>
  <c r="J293" i="1"/>
  <c r="O286" i="1"/>
  <c r="W286" i="1"/>
  <c r="C205" i="8" l="1"/>
  <c r="B206" i="7"/>
  <c r="D206" i="7"/>
  <c r="F206" i="7"/>
  <c r="H206" i="7"/>
  <c r="J206" i="7"/>
  <c r="L206" i="7"/>
  <c r="N206" i="7"/>
  <c r="P206" i="7"/>
  <c r="R206" i="7"/>
  <c r="T206" i="7"/>
  <c r="V206" i="7"/>
  <c r="X206" i="7"/>
  <c r="Z206" i="7"/>
  <c r="AB206" i="7"/>
  <c r="W285" i="1" l="1"/>
  <c r="G282" i="1"/>
  <c r="H285" i="1"/>
  <c r="K298" i="1" s="1"/>
  <c r="I291" i="1" l="1"/>
  <c r="J291" i="1"/>
  <c r="O285" i="1"/>
  <c r="C26" i="17" l="1"/>
  <c r="D26" i="17" s="1"/>
  <c r="C204" i="8" l="1"/>
  <c r="B205" i="7"/>
  <c r="D205" i="7"/>
  <c r="F205" i="7"/>
  <c r="H205" i="7"/>
  <c r="J205" i="7"/>
  <c r="L205" i="7"/>
  <c r="N205" i="7"/>
  <c r="P205" i="7"/>
  <c r="R205" i="7"/>
  <c r="T205" i="7"/>
  <c r="V205" i="7"/>
  <c r="X205" i="7"/>
  <c r="Z205" i="7"/>
  <c r="AB205" i="7"/>
  <c r="W284" i="1" l="1"/>
  <c r="G281" i="1"/>
  <c r="H284" i="1"/>
  <c r="K297" i="1" l="1"/>
  <c r="J290" i="1"/>
  <c r="I290" i="1"/>
  <c r="O284" i="1"/>
  <c r="B204" i="7" l="1"/>
  <c r="D204" i="7"/>
  <c r="H204" i="7"/>
  <c r="J204" i="7"/>
  <c r="L204" i="7"/>
  <c r="N204" i="7"/>
  <c r="P204" i="7"/>
  <c r="R204" i="7"/>
  <c r="T204" i="7"/>
  <c r="V204" i="7"/>
  <c r="X204" i="7"/>
  <c r="Z204" i="7"/>
  <c r="AB204" i="7"/>
  <c r="C203" i="8"/>
  <c r="B185" i="7"/>
  <c r="F204" i="7"/>
  <c r="W283" i="1" l="1"/>
  <c r="G280" i="1"/>
  <c r="H283" i="1"/>
  <c r="K296" i="1" l="1"/>
  <c r="I289" i="1"/>
  <c r="J289" i="1"/>
  <c r="O283" i="1"/>
  <c r="C200" i="8" l="1"/>
  <c r="C201" i="8"/>
  <c r="C202" i="8"/>
  <c r="AB203" i="7"/>
  <c r="Z203" i="7"/>
  <c r="X203" i="7"/>
  <c r="V203" i="7"/>
  <c r="T203" i="7"/>
  <c r="R203" i="7"/>
  <c r="P203" i="7"/>
  <c r="N203" i="7"/>
  <c r="L203" i="7"/>
  <c r="J203" i="7"/>
  <c r="H203" i="7"/>
  <c r="F203" i="7"/>
  <c r="D203" i="7"/>
  <c r="B203" i="7"/>
  <c r="W282" i="1" l="1"/>
  <c r="G279" i="1"/>
  <c r="H282" i="1"/>
  <c r="K295" i="1" l="1"/>
  <c r="J288" i="1"/>
  <c r="I288" i="1"/>
  <c r="X200" i="7"/>
  <c r="O282" i="1" l="1"/>
  <c r="AB200" i="7" l="1"/>
  <c r="Z200" i="7"/>
  <c r="V200" i="7"/>
  <c r="T200" i="7"/>
  <c r="R200" i="7"/>
  <c r="P200" i="7"/>
  <c r="N200" i="7"/>
  <c r="L200" i="7"/>
  <c r="J200" i="7"/>
  <c r="H200" i="7"/>
  <c r="F200" i="7"/>
  <c r="D200" i="7"/>
  <c r="B200" i="7"/>
  <c r="C199" i="8" l="1"/>
  <c r="G278" i="1" l="1"/>
  <c r="H280" i="1"/>
  <c r="H281" i="1"/>
  <c r="G276" i="1"/>
  <c r="G277" i="1"/>
  <c r="H279" i="1"/>
  <c r="K294" i="1" l="1"/>
  <c r="J287" i="1"/>
  <c r="I287" i="1"/>
  <c r="K292" i="1"/>
  <c r="J285" i="1"/>
  <c r="I285" i="1"/>
  <c r="K293" i="1"/>
  <c r="J286" i="1"/>
  <c r="I286" i="1"/>
  <c r="O279" i="1"/>
  <c r="W279" i="1"/>
  <c r="C198" i="8" l="1"/>
  <c r="AB199" i="7"/>
  <c r="Z199" i="7"/>
  <c r="X199" i="7"/>
  <c r="V199" i="7"/>
  <c r="T199" i="7"/>
  <c r="R199" i="7"/>
  <c r="P199" i="7"/>
  <c r="N199" i="7"/>
  <c r="L199" i="7"/>
  <c r="J199" i="7"/>
  <c r="H199" i="7"/>
  <c r="F199" i="7"/>
  <c r="D199" i="7"/>
  <c r="B199" i="7"/>
  <c r="W278" i="1" l="1"/>
  <c r="G275" i="1"/>
  <c r="H278" i="1"/>
  <c r="K291" i="1" l="1"/>
  <c r="J284" i="1"/>
  <c r="I284" i="1"/>
  <c r="O278" i="1"/>
  <c r="C25" i="17" l="1"/>
  <c r="D25" i="17" s="1"/>
  <c r="AB198" i="7" l="1"/>
  <c r="Z198" i="7"/>
  <c r="X198" i="7"/>
  <c r="V198" i="7"/>
  <c r="T198" i="7"/>
  <c r="R198" i="7"/>
  <c r="P198" i="7"/>
  <c r="N198" i="7"/>
  <c r="L198" i="7"/>
  <c r="J198" i="7"/>
  <c r="H198" i="7"/>
  <c r="F198" i="7"/>
  <c r="D198" i="7"/>
  <c r="B198" i="7"/>
  <c r="W277" i="1" l="1"/>
  <c r="G274" i="1"/>
  <c r="H277" i="1"/>
  <c r="K290" i="1" s="1"/>
  <c r="J283" i="1" l="1"/>
  <c r="I283" i="1"/>
  <c r="O277" i="1"/>
  <c r="AB197" i="7" l="1"/>
  <c r="Z197" i="7"/>
  <c r="X197" i="7"/>
  <c r="V197" i="7"/>
  <c r="T197" i="7"/>
  <c r="R197" i="7"/>
  <c r="P197" i="7"/>
  <c r="N197" i="7"/>
  <c r="L197" i="7"/>
  <c r="J197" i="7"/>
  <c r="H197" i="7"/>
  <c r="F197" i="7"/>
  <c r="D197" i="7"/>
  <c r="B197" i="7"/>
  <c r="W276" i="1" l="1"/>
  <c r="G273" i="1"/>
  <c r="H276" i="1"/>
  <c r="K289" i="1" s="1"/>
  <c r="J282" i="1" l="1"/>
  <c r="I282" i="1"/>
  <c r="O276" i="1"/>
  <c r="AB196" i="7" l="1"/>
  <c r="Z196" i="7"/>
  <c r="X196" i="7"/>
  <c r="V196" i="7"/>
  <c r="T196" i="7"/>
  <c r="R196" i="7"/>
  <c r="P196" i="7"/>
  <c r="N196" i="7"/>
  <c r="L196" i="7"/>
  <c r="J196" i="7"/>
  <c r="H196" i="7"/>
  <c r="F196" i="7"/>
  <c r="D196" i="7"/>
  <c r="B196" i="7"/>
  <c r="W275" i="1" l="1"/>
  <c r="G272" i="1"/>
  <c r="H275" i="1"/>
  <c r="I281" i="1" l="1"/>
  <c r="K288" i="1"/>
  <c r="J281" i="1"/>
  <c r="O275" i="1"/>
  <c r="C192" i="8" l="1"/>
  <c r="C193" i="8" s="1"/>
  <c r="C194" i="8" s="1"/>
  <c r="C195" i="8" s="1"/>
  <c r="C196" i="8" s="1"/>
  <c r="C197" i="8" s="1"/>
  <c r="AB193" i="7"/>
  <c r="Z193" i="7"/>
  <c r="X193" i="7"/>
  <c r="V193" i="7"/>
  <c r="T193" i="7"/>
  <c r="R193" i="7"/>
  <c r="P193" i="7"/>
  <c r="N193" i="7"/>
  <c r="L193" i="7"/>
  <c r="J193" i="7"/>
  <c r="H193" i="7"/>
  <c r="F193" i="7"/>
  <c r="D193" i="7"/>
  <c r="B193" i="7"/>
  <c r="H273" i="1" l="1"/>
  <c r="H274" i="1"/>
  <c r="G269" i="1"/>
  <c r="G270" i="1"/>
  <c r="G271" i="1"/>
  <c r="H272" i="1"/>
  <c r="K287" i="1" l="1"/>
  <c r="I280" i="1"/>
  <c r="J280" i="1"/>
  <c r="I279" i="1"/>
  <c r="J279" i="1"/>
  <c r="K286" i="1"/>
  <c r="I278" i="1"/>
  <c r="K285" i="1"/>
  <c r="J278" i="1"/>
  <c r="O272" i="1"/>
  <c r="W272" i="1"/>
  <c r="C191" i="8" l="1"/>
  <c r="AB192" i="7"/>
  <c r="Z192" i="7"/>
  <c r="X192" i="7"/>
  <c r="V192" i="7"/>
  <c r="T192" i="7"/>
  <c r="R192" i="7"/>
  <c r="P192" i="7"/>
  <c r="N192" i="7"/>
  <c r="L192" i="7"/>
  <c r="J192" i="7"/>
  <c r="H192" i="7"/>
  <c r="F192" i="7"/>
  <c r="D192" i="7"/>
  <c r="B192" i="7"/>
  <c r="W271" i="1" l="1"/>
  <c r="G268" i="1" l="1"/>
  <c r="H271" i="1"/>
  <c r="J277" i="1" l="1"/>
  <c r="I277" i="1"/>
  <c r="K284" i="1"/>
  <c r="O271" i="1"/>
  <c r="C23" i="17" l="1"/>
  <c r="D23" i="17" s="1"/>
  <c r="I18" i="19"/>
  <c r="E18" i="19"/>
  <c r="C18" i="19"/>
  <c r="C190" i="8" l="1"/>
  <c r="AB191" i="7"/>
  <c r="Z191" i="7"/>
  <c r="X191" i="7"/>
  <c r="V191" i="7"/>
  <c r="T191" i="7"/>
  <c r="R191" i="7"/>
  <c r="P191" i="7"/>
  <c r="N191" i="7"/>
  <c r="L191" i="7"/>
  <c r="J191" i="7"/>
  <c r="H191" i="7"/>
  <c r="F191" i="7"/>
  <c r="D191" i="7"/>
  <c r="B191" i="7"/>
  <c r="W270" i="1" l="1"/>
  <c r="G267" i="1"/>
  <c r="H270" i="1"/>
  <c r="K283" i="1" l="1"/>
  <c r="J276" i="1"/>
  <c r="I276" i="1"/>
  <c r="O270" i="1"/>
  <c r="C186" i="8" l="1"/>
  <c r="C187" i="8"/>
  <c r="C188" i="8" s="1"/>
  <c r="C189" i="8" s="1"/>
  <c r="AB190" i="7"/>
  <c r="Z190" i="7"/>
  <c r="X190" i="7"/>
  <c r="V190" i="7"/>
  <c r="V189" i="7"/>
  <c r="T190" i="7"/>
  <c r="R190" i="7"/>
  <c r="P190" i="7"/>
  <c r="N190" i="7"/>
  <c r="L190" i="7"/>
  <c r="J190" i="7"/>
  <c r="H190" i="7"/>
  <c r="F190" i="7"/>
  <c r="D190" i="7"/>
  <c r="W269" i="1" l="1"/>
  <c r="G266" i="1"/>
  <c r="H269" i="1"/>
  <c r="K282" i="1" l="1"/>
  <c r="J275" i="1"/>
  <c r="I275" i="1"/>
  <c r="O269" i="1"/>
  <c r="AB189" i="7" l="1"/>
  <c r="Z189" i="7"/>
  <c r="X189" i="7"/>
  <c r="T189" i="7"/>
  <c r="R189" i="7"/>
  <c r="P189" i="7"/>
  <c r="N189" i="7"/>
  <c r="L189" i="7"/>
  <c r="J189" i="7"/>
  <c r="H189" i="7"/>
  <c r="F189" i="7"/>
  <c r="D189" i="7"/>
  <c r="G265" i="1" l="1"/>
  <c r="H268" i="1"/>
  <c r="K281" i="1" s="1"/>
  <c r="J274" i="1" l="1"/>
  <c r="I274" i="1"/>
  <c r="O268" i="1"/>
  <c r="D186" i="7" l="1"/>
  <c r="W268" i="1" l="1"/>
  <c r="G262" i="1"/>
  <c r="G263" i="1"/>
  <c r="G264" i="1"/>
  <c r="H267" i="1" l="1"/>
  <c r="H266" i="1"/>
  <c r="H265" i="1"/>
  <c r="K278" i="1" l="1"/>
  <c r="J271" i="1"/>
  <c r="I271" i="1"/>
  <c r="K279" i="1"/>
  <c r="I272" i="1"/>
  <c r="J272" i="1"/>
  <c r="K280" i="1"/>
  <c r="J273" i="1"/>
  <c r="I273" i="1"/>
  <c r="O265" i="1"/>
  <c r="W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W264" i="1" l="1"/>
  <c r="G261" i="1" l="1"/>
  <c r="H264" i="1"/>
  <c r="K277" i="1" l="1"/>
  <c r="I270" i="1"/>
  <c r="J270" i="1"/>
  <c r="O264" i="1"/>
  <c r="C22" i="17" l="1"/>
  <c r="D22" i="17" s="1"/>
  <c r="D183" i="7" l="1"/>
  <c r="D184" i="7"/>
  <c r="W263" i="1" l="1"/>
  <c r="G260" i="1"/>
  <c r="O263" i="1" l="1"/>
  <c r="B183" i="7" l="1"/>
  <c r="W262" i="1" l="1"/>
  <c r="H263" i="1"/>
  <c r="G259" i="1"/>
  <c r="H262" i="1"/>
  <c r="K275" i="1" l="1"/>
  <c r="J268" i="1"/>
  <c r="I268" i="1"/>
  <c r="K276" i="1"/>
  <c r="I269" i="1"/>
  <c r="J269" i="1"/>
  <c r="O262" i="1"/>
  <c r="G258" i="1" l="1"/>
  <c r="W261" i="1" l="1"/>
  <c r="W257" i="1"/>
  <c r="H261" i="1"/>
  <c r="K274" i="1" s="1"/>
  <c r="J267" i="1" l="1"/>
  <c r="I267" i="1"/>
  <c r="O261" i="1"/>
  <c r="C24" i="17" l="1"/>
  <c r="D24" i="17" s="1"/>
  <c r="C21" i="17"/>
  <c r="D21" i="17" s="1"/>
  <c r="W258" i="1"/>
  <c r="O258" i="1"/>
  <c r="O257" i="1"/>
  <c r="G254" i="1"/>
  <c r="G255" i="1"/>
  <c r="G256" i="1"/>
  <c r="G257" i="1"/>
  <c r="H260" i="1"/>
  <c r="H259" i="1"/>
  <c r="H258" i="1"/>
  <c r="H257" i="1"/>
  <c r="K273" i="1" l="1"/>
  <c r="K270" i="1"/>
  <c r="K272" i="1"/>
  <c r="K271" i="1"/>
  <c r="J264" i="1"/>
  <c r="I264" i="1"/>
  <c r="J263" i="1"/>
  <c r="I263" i="1"/>
  <c r="J265" i="1"/>
  <c r="I265" i="1"/>
  <c r="J266" i="1"/>
  <c r="I266" i="1"/>
  <c r="W256" i="1" l="1"/>
  <c r="G253" i="1"/>
  <c r="H256" i="1"/>
  <c r="K269" i="1" s="1"/>
  <c r="I262" i="1" l="1"/>
  <c r="J262" i="1"/>
  <c r="O256" i="1"/>
  <c r="W255" i="1" l="1"/>
  <c r="G252" i="1" l="1"/>
  <c r="H255" i="1"/>
  <c r="K268" i="1" s="1"/>
  <c r="J261" i="1" l="1"/>
  <c r="I261" i="1"/>
  <c r="O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9" i="7" s="1"/>
  <c r="W254" i="1" l="1"/>
  <c r="W251" i="1"/>
  <c r="O254" i="1" l="1"/>
  <c r="G251" i="1"/>
  <c r="H254" i="1"/>
  <c r="K267" i="1" l="1"/>
  <c r="J260" i="1"/>
  <c r="I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7" i="11" l="1"/>
  <c r="CH287" i="11"/>
  <c r="CF287" i="11"/>
  <c r="CN287" i="11"/>
  <c r="CJ287" i="11"/>
  <c r="CL287" i="11"/>
  <c r="D287" i="11"/>
  <c r="F287" i="11"/>
  <c r="O251" i="1"/>
  <c r="G248" i="1"/>
  <c r="G249" i="1"/>
  <c r="G250" i="1"/>
  <c r="H253" i="1"/>
  <c r="H252" i="1"/>
  <c r="H251" i="1"/>
  <c r="K265" i="1" l="1"/>
  <c r="J258" i="1"/>
  <c r="I258" i="1"/>
  <c r="K266" i="1"/>
  <c r="J259" i="1"/>
  <c r="I259" i="1"/>
  <c r="K264" i="1"/>
  <c r="J257" i="1"/>
  <c r="I257" i="1"/>
  <c r="W250" i="1" l="1"/>
  <c r="O250" i="1"/>
  <c r="G247" i="1"/>
  <c r="H250" i="1"/>
  <c r="K263" i="1" l="1"/>
  <c r="J256" i="1"/>
  <c r="I256" i="1"/>
  <c r="B170" i="7"/>
  <c r="W249" i="1" l="1"/>
  <c r="O249" i="1"/>
  <c r="G246" i="1"/>
  <c r="H249" i="1"/>
  <c r="K262" i="1" l="1"/>
  <c r="J255" i="1"/>
  <c r="I255" i="1"/>
  <c r="B169" i="7" l="1"/>
  <c r="W248" i="1"/>
  <c r="O248" i="1"/>
  <c r="G245" i="1"/>
  <c r="H248" i="1"/>
  <c r="K261" i="1" l="1"/>
  <c r="J254" i="1"/>
  <c r="I254" i="1"/>
  <c r="O247" i="1" l="1"/>
  <c r="W247" i="1"/>
  <c r="G244" i="1"/>
  <c r="H247" i="1"/>
  <c r="K260" i="1" s="1"/>
  <c r="J253" i="1" l="1"/>
  <c r="I253" i="1"/>
  <c r="W243" i="1"/>
  <c r="W244" i="1"/>
  <c r="O244" i="1" l="1"/>
  <c r="H246" i="1"/>
  <c r="G241" i="1"/>
  <c r="G242" i="1"/>
  <c r="G243" i="1"/>
  <c r="H245" i="1"/>
  <c r="H244" i="1"/>
  <c r="K259" i="1" l="1"/>
  <c r="I252" i="1"/>
  <c r="J252" i="1"/>
  <c r="K258" i="1"/>
  <c r="K257" i="1"/>
  <c r="I251" i="1"/>
  <c r="J251" i="1"/>
  <c r="J250" i="1"/>
  <c r="I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O243" i="1" l="1"/>
  <c r="G239" i="1"/>
  <c r="G240" i="1"/>
  <c r="H243" i="1"/>
  <c r="K256" i="1" l="1"/>
  <c r="I249" i="1"/>
  <c r="J249" i="1"/>
  <c r="W242" i="1" l="1"/>
  <c r="O242" i="1"/>
  <c r="H242" i="1"/>
  <c r="K255" i="1" s="1"/>
  <c r="J248" i="1" l="1"/>
  <c r="I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W241" i="1"/>
  <c r="O241" i="1"/>
  <c r="B287" i="8" l="1"/>
  <c r="G238" i="1"/>
  <c r="H241" i="1"/>
  <c r="K254" i="1" l="1"/>
  <c r="J247" i="1"/>
  <c r="I247" i="1"/>
  <c r="W240" i="1"/>
  <c r="W235" i="1"/>
  <c r="O240" i="1"/>
  <c r="G237" i="1"/>
  <c r="H240" i="1" l="1"/>
  <c r="K253" i="1" s="1"/>
  <c r="J246" i="1" l="1"/>
  <c r="I246" i="1"/>
  <c r="C157" i="8" l="1"/>
  <c r="O237" i="1" l="1"/>
  <c r="W237" i="1"/>
  <c r="H239" i="1"/>
  <c r="K252" i="1" s="1"/>
  <c r="H238" i="1"/>
  <c r="H237" i="1"/>
  <c r="G235" i="1"/>
  <c r="G236" i="1"/>
  <c r="G234" i="1"/>
  <c r="K251" i="1" l="1"/>
  <c r="K250" i="1"/>
  <c r="J245" i="1"/>
  <c r="I245" i="1"/>
  <c r="I244" i="1"/>
  <c r="J244" i="1"/>
  <c r="I243" i="1"/>
  <c r="J243" i="1"/>
  <c r="FS156" i="11"/>
  <c r="GC156" i="11"/>
  <c r="DG156" i="11"/>
  <c r="DE156" i="11"/>
  <c r="C156" i="8"/>
  <c r="W236" i="1"/>
  <c r="O236" i="1"/>
  <c r="G233" i="1"/>
  <c r="H236" i="1"/>
  <c r="K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I242" i="1"/>
  <c r="J242" i="1"/>
  <c r="C155" i="8"/>
  <c r="DF287" i="11" l="1"/>
  <c r="GB287" i="11"/>
  <c r="DD287" i="11"/>
  <c r="FR287" i="11"/>
  <c r="W234" i="1"/>
  <c r="O235" i="1"/>
  <c r="G232" i="1"/>
  <c r="H235" i="1" l="1"/>
  <c r="K248" i="1" s="1"/>
  <c r="I241" i="1" l="1"/>
  <c r="J241" i="1"/>
  <c r="H221" i="1"/>
  <c r="G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7" i="11" l="1"/>
  <c r="BW68" i="11"/>
  <c r="BW69" i="11" s="1"/>
  <c r="BW70" i="11" s="1"/>
  <c r="BW71" i="11" s="1"/>
  <c r="BV287"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7" i="11"/>
  <c r="BK98" i="11"/>
  <c r="BJ287" i="11" s="1"/>
  <c r="FV287" i="11" l="1"/>
  <c r="FX287"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7" i="11"/>
  <c r="EB287" i="11"/>
  <c r="DA100" i="11"/>
  <c r="EX287" i="11"/>
  <c r="EF287" i="11"/>
  <c r="CX287"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7" i="11"/>
  <c r="DH287"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7"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7" i="11" l="1"/>
  <c r="EJ287"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7" i="11"/>
  <c r="GD287" i="11"/>
  <c r="CD287" i="11"/>
  <c r="C154" i="8"/>
  <c r="CR287" i="11" l="1"/>
  <c r="GF287" i="11"/>
  <c r="O234" i="1"/>
  <c r="G231" i="1"/>
  <c r="H234" i="1"/>
  <c r="K247" i="1" s="1"/>
  <c r="J240" i="1" l="1"/>
  <c r="I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7" i="11" l="1"/>
  <c r="GH287" i="11"/>
  <c r="DZ287" i="11"/>
  <c r="AQ155" i="11"/>
  <c r="DS155" i="11"/>
  <c r="W230" i="1"/>
  <c r="W229" i="1"/>
  <c r="W233" i="1"/>
  <c r="O233" i="1"/>
  <c r="G230" i="1"/>
  <c r="H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7" i="11" s="1"/>
  <c r="K246" i="1"/>
  <c r="I239" i="1"/>
  <c r="J239" i="1"/>
  <c r="AP287" i="11" l="1"/>
  <c r="G226" i="1"/>
  <c r="G227" i="1"/>
  <c r="G228" i="1"/>
  <c r="G229" i="1"/>
  <c r="O230" i="1"/>
  <c r="H232" i="1"/>
  <c r="H231" i="1"/>
  <c r="H230" i="1"/>
  <c r="K245" i="1" l="1"/>
  <c r="I238" i="1"/>
  <c r="J238" i="1"/>
  <c r="K243" i="1"/>
  <c r="I236" i="1"/>
  <c r="J236" i="1"/>
  <c r="K244" i="1"/>
  <c r="J237" i="1"/>
  <c r="I237" i="1"/>
  <c r="O229" i="1" l="1"/>
  <c r="G225" i="1"/>
  <c r="H229" i="1" l="1"/>
  <c r="J235" i="1" l="1"/>
  <c r="I235" i="1"/>
  <c r="K242" i="1"/>
  <c r="W228" i="1" l="1"/>
  <c r="O228" i="1"/>
  <c r="G224" i="1"/>
  <c r="H6" i="1" l="1"/>
  <c r="H7" i="1"/>
  <c r="H8" i="1"/>
  <c r="H9" i="1"/>
  <c r="H10" i="1"/>
  <c r="H11" i="1"/>
  <c r="H12" i="1"/>
  <c r="H13" i="1"/>
  <c r="H14" i="1"/>
  <c r="H15" i="1"/>
  <c r="H16" i="1"/>
  <c r="H17" i="1"/>
  <c r="H18" i="1"/>
  <c r="W227" i="1" l="1"/>
  <c r="O227" i="1"/>
  <c r="H228" i="1" l="1"/>
  <c r="G223" i="1"/>
  <c r="H227" i="1"/>
  <c r="K240" i="1" l="1"/>
  <c r="I233" i="1"/>
  <c r="J233" i="1"/>
  <c r="I234" i="1"/>
  <c r="K241" i="1"/>
  <c r="J234" i="1"/>
  <c r="W222" i="1"/>
  <c r="W223" i="1"/>
  <c r="W226" i="1"/>
  <c r="O226" i="1" l="1"/>
  <c r="G222" i="1"/>
  <c r="H226" i="1"/>
  <c r="K239" i="1" l="1"/>
  <c r="I232" i="1"/>
  <c r="J232" i="1"/>
  <c r="O223" i="1" l="1"/>
  <c r="G220" i="1"/>
  <c r="G221" i="1"/>
  <c r="H225" i="1"/>
  <c r="H224" i="1"/>
  <c r="H223" i="1"/>
  <c r="K236" i="1" l="1"/>
  <c r="J229" i="1"/>
  <c r="I229" i="1"/>
  <c r="K237" i="1"/>
  <c r="I230" i="1"/>
  <c r="J230" i="1"/>
  <c r="K238" i="1"/>
  <c r="I231" i="1"/>
  <c r="J231" i="1"/>
  <c r="O222" i="1" l="1"/>
  <c r="G219" i="1" l="1"/>
  <c r="H222" i="1"/>
  <c r="K235" i="1" l="1"/>
  <c r="K234" i="1"/>
  <c r="J228" i="1"/>
  <c r="I228" i="1"/>
  <c r="H4" i="1"/>
  <c r="H5" i="1"/>
  <c r="K18" i="1" s="1"/>
  <c r="I18" i="1"/>
  <c r="J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V5" i="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U36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J11" i="1" l="1"/>
  <c r="V113" i="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K61" i="1"/>
  <c r="K45" i="1"/>
  <c r="C243" i="1"/>
  <c r="K62" i="1"/>
  <c r="K54" i="1"/>
  <c r="K46" i="1"/>
  <c r="K38" i="1"/>
  <c r="K67" i="1"/>
  <c r="K59" i="1"/>
  <c r="K51" i="1"/>
  <c r="K43" i="1"/>
  <c r="K35" i="1"/>
  <c r="I10" i="1"/>
  <c r="K17" i="1"/>
  <c r="K37" i="1"/>
  <c r="K60" i="1"/>
  <c r="K36" i="1"/>
  <c r="K66" i="1"/>
  <c r="K58" i="1"/>
  <c r="K50" i="1"/>
  <c r="K42" i="1"/>
  <c r="K34" i="1"/>
  <c r="K68" i="1"/>
  <c r="K44" i="1"/>
  <c r="K65" i="1"/>
  <c r="K57" i="1"/>
  <c r="K49" i="1"/>
  <c r="I34" i="1"/>
  <c r="K41" i="1"/>
  <c r="I26" i="1"/>
  <c r="K33" i="1"/>
  <c r="K64" i="1"/>
  <c r="K56" i="1"/>
  <c r="K48" i="1"/>
  <c r="K40" i="1"/>
  <c r="K32" i="1"/>
  <c r="K26" i="1"/>
  <c r="K31" i="1"/>
  <c r="K29" i="1"/>
  <c r="K27" i="1"/>
  <c r="K22" i="1"/>
  <c r="K20" i="1"/>
  <c r="K25" i="1"/>
  <c r="K23" i="1"/>
  <c r="K21" i="1"/>
  <c r="K19" i="1"/>
  <c r="K28" i="1"/>
  <c r="K24" i="1"/>
  <c r="K30" i="1"/>
  <c r="K53" i="1"/>
  <c r="K52" i="1"/>
  <c r="J66" i="1"/>
  <c r="J58" i="1"/>
  <c r="J51" i="1"/>
  <c r="K63" i="1"/>
  <c r="J43" i="1"/>
  <c r="K55" i="1"/>
  <c r="K47" i="1"/>
  <c r="K39" i="1"/>
  <c r="I66" i="1"/>
  <c r="J34" i="1"/>
  <c r="J27" i="1"/>
  <c r="I50" i="1"/>
  <c r="I42" i="1"/>
  <c r="J62" i="1"/>
  <c r="J54" i="1"/>
  <c r="J46" i="1"/>
  <c r="J38" i="1"/>
  <c r="J30" i="1"/>
  <c r="J22" i="1"/>
  <c r="J14" i="1"/>
  <c r="J61" i="1"/>
  <c r="I53" i="1"/>
  <c r="J45" i="1"/>
  <c r="I37" i="1"/>
  <c r="J29" i="1"/>
  <c r="I21" i="1"/>
  <c r="J13" i="1"/>
  <c r="J68" i="1"/>
  <c r="J60" i="1"/>
  <c r="J52" i="1"/>
  <c r="J44" i="1"/>
  <c r="J36" i="1"/>
  <c r="J28" i="1"/>
  <c r="J20" i="1"/>
  <c r="J12" i="1"/>
  <c r="I59" i="1"/>
  <c r="I43" i="1"/>
  <c r="I27" i="1"/>
  <c r="I11" i="1"/>
  <c r="I58" i="1"/>
  <c r="I67" i="1"/>
  <c r="I51" i="1"/>
  <c r="I35" i="1"/>
  <c r="I19" i="1"/>
  <c r="J65" i="1"/>
  <c r="I57" i="1"/>
  <c r="J49" i="1"/>
  <c r="I41" i="1"/>
  <c r="J33" i="1"/>
  <c r="I25" i="1"/>
  <c r="I17" i="1"/>
  <c r="I65" i="1"/>
  <c r="I49" i="1"/>
  <c r="I33" i="1"/>
  <c r="J50" i="1"/>
  <c r="J42" i="1"/>
  <c r="J26" i="1"/>
  <c r="J10" i="1"/>
  <c r="I64" i="1"/>
  <c r="I56" i="1"/>
  <c r="I48" i="1"/>
  <c r="I40" i="1"/>
  <c r="I32" i="1"/>
  <c r="I24" i="1"/>
  <c r="I16" i="1"/>
  <c r="J57" i="1"/>
  <c r="J41" i="1"/>
  <c r="J25" i="1"/>
  <c r="J17" i="1"/>
  <c r="I63" i="1"/>
  <c r="I55" i="1"/>
  <c r="I47" i="1"/>
  <c r="I39" i="1"/>
  <c r="I31" i="1"/>
  <c r="I23" i="1"/>
  <c r="I15" i="1"/>
  <c r="J64" i="1"/>
  <c r="J56" i="1"/>
  <c r="J48" i="1"/>
  <c r="J40" i="1"/>
  <c r="J32" i="1"/>
  <c r="J24" i="1"/>
  <c r="J16" i="1"/>
  <c r="I46" i="1"/>
  <c r="I54" i="1"/>
  <c r="I30" i="1"/>
  <c r="I14" i="1"/>
  <c r="J55" i="1"/>
  <c r="J39" i="1"/>
  <c r="J23" i="1"/>
  <c r="I61" i="1"/>
  <c r="I45" i="1"/>
  <c r="I29" i="1"/>
  <c r="I13" i="1"/>
  <c r="I68" i="1"/>
  <c r="I60" i="1"/>
  <c r="I52" i="1"/>
  <c r="I44" i="1"/>
  <c r="I36" i="1"/>
  <c r="I28" i="1"/>
  <c r="I20" i="1"/>
  <c r="I12" i="1"/>
  <c r="J53" i="1"/>
  <c r="J37" i="1"/>
  <c r="J21" i="1"/>
  <c r="I62" i="1"/>
  <c r="I38" i="1"/>
  <c r="I22" i="1"/>
  <c r="J63" i="1"/>
  <c r="J47" i="1"/>
  <c r="J31" i="1"/>
  <c r="J15" i="1"/>
  <c r="J67" i="1"/>
  <c r="J59" i="1"/>
  <c r="J35" i="1"/>
  <c r="J19" i="1"/>
  <c r="X236" i="1" l="1"/>
  <c r="X244" i="1"/>
  <c r="X252" i="1"/>
  <c r="X237" i="1"/>
  <c r="X245" i="1"/>
  <c r="X253" i="1"/>
  <c r="X238" i="1"/>
  <c r="X246" i="1"/>
  <c r="X254" i="1"/>
  <c r="X239" i="1"/>
  <c r="X247" i="1"/>
  <c r="X255" i="1"/>
  <c r="X240" i="1"/>
  <c r="X248" i="1"/>
  <c r="X256" i="1"/>
  <c r="X235" i="1"/>
  <c r="X241" i="1"/>
  <c r="X249" i="1"/>
  <c r="X257" i="1"/>
  <c r="X234" i="1"/>
  <c r="X242" i="1"/>
  <c r="X250" i="1"/>
  <c r="X243" i="1"/>
  <c r="X251" i="1"/>
  <c r="C244" i="1"/>
  <c r="X258" i="1" s="1"/>
  <c r="W220" i="1"/>
  <c r="W221" i="1"/>
  <c r="W219" i="1"/>
  <c r="O221" i="1"/>
  <c r="G218" i="1"/>
  <c r="C245" i="1" l="1"/>
  <c r="X259" i="1" s="1"/>
  <c r="J227" i="1"/>
  <c r="I227" i="1"/>
  <c r="C246" i="1" l="1"/>
  <c r="X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X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O220" i="1"/>
  <c r="H220" i="1"/>
  <c r="K233" i="1" s="1"/>
  <c r="G217" i="1"/>
  <c r="DV287" i="11" l="1"/>
  <c r="FH287" i="11"/>
  <c r="AJ287" i="11"/>
  <c r="P287" i="11"/>
  <c r="DT287" i="11"/>
  <c r="FD287" i="11"/>
  <c r="C248" i="1"/>
  <c r="X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I226" i="1"/>
  <c r="J226" i="1"/>
  <c r="G72" i="1"/>
  <c r="GN287" i="11" l="1"/>
  <c r="AR287" i="11"/>
  <c r="AD287" i="11"/>
  <c r="L287" i="11"/>
  <c r="EV287" i="11"/>
  <c r="C249" i="1"/>
  <c r="CU75" i="11"/>
  <c r="C250" i="1" l="1"/>
  <c r="X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X264" i="1"/>
  <c r="CU154" i="11"/>
  <c r="CU155" i="11" s="1"/>
  <c r="CU156" i="11" s="1"/>
  <c r="CU157" i="11" s="1"/>
  <c r="CU158" i="11" s="1"/>
  <c r="CU159" i="11" s="1"/>
  <c r="CU160" i="11" s="1"/>
  <c r="CU161" i="11" s="1"/>
  <c r="CU162" i="11" s="1"/>
  <c r="CU163" i="11" s="1"/>
  <c r="CU164" i="11" s="1"/>
  <c r="CU165" i="11" s="1"/>
  <c r="CU166" i="11" s="1"/>
  <c r="CU167" i="11" s="1"/>
  <c r="CU168" i="11" s="1"/>
  <c r="CU169" i="11" s="1"/>
  <c r="CU170" i="11" s="1"/>
  <c r="O219" i="1"/>
  <c r="O209" i="1"/>
  <c r="G216" i="1"/>
  <c r="H219" i="1"/>
  <c r="K232" i="1" s="1"/>
  <c r="CT287" i="11" l="1"/>
  <c r="C252" i="1"/>
  <c r="X265" i="1"/>
  <c r="Y265" i="1" s="1"/>
  <c r="J225" i="1"/>
  <c r="I225" i="1"/>
  <c r="ES74" i="11"/>
  <c r="BY99" i="11"/>
  <c r="C253" i="1" l="1"/>
  <c r="X266" i="1"/>
  <c r="Y266" i="1" s="1"/>
  <c r="Z266" i="1" s="1"/>
  <c r="BY100" i="11"/>
  <c r="ES75" i="1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C254" i="1" l="1"/>
  <c r="X267" i="1"/>
  <c r="Y267" i="1" s="1"/>
  <c r="Z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O216" i="1"/>
  <c r="H218" i="1"/>
  <c r="K231" i="1" s="1"/>
  <c r="H217" i="1"/>
  <c r="K230" i="1" s="1"/>
  <c r="H216" i="1"/>
  <c r="ER287" i="11" l="1"/>
  <c r="C255" i="1"/>
  <c r="X268" i="1"/>
  <c r="Y268" i="1" s="1"/>
  <c r="K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7" i="11" s="1"/>
  <c r="J223" i="1"/>
  <c r="I223" i="1"/>
  <c r="I224" i="1"/>
  <c r="J224" i="1"/>
  <c r="J222" i="1"/>
  <c r="I222" i="1"/>
  <c r="W83" i="1"/>
  <c r="W215" i="1"/>
  <c r="W216" i="1"/>
  <c r="W214" i="1"/>
  <c r="C256" i="1" l="1"/>
  <c r="X269" i="1"/>
  <c r="Y269" i="1" s="1"/>
  <c r="Z269" i="1" s="1"/>
  <c r="Z268" i="1"/>
  <c r="W213" i="1"/>
  <c r="W212" i="1"/>
  <c r="W209" i="1"/>
  <c r="W208" i="1"/>
  <c r="W207" i="1"/>
  <c r="W206" i="1"/>
  <c r="W205" i="1"/>
  <c r="W202" i="1"/>
  <c r="W201" i="1"/>
  <c r="W200" i="1"/>
  <c r="W199" i="1"/>
  <c r="W198" i="1"/>
  <c r="W195" i="1"/>
  <c r="W194" i="1"/>
  <c r="W193" i="1"/>
  <c r="W192" i="1"/>
  <c r="W191" i="1"/>
  <c r="W188" i="1"/>
  <c r="W187" i="1"/>
  <c r="W186" i="1"/>
  <c r="W185" i="1"/>
  <c r="W184" i="1"/>
  <c r="W181" i="1"/>
  <c r="W180" i="1"/>
  <c r="W179" i="1"/>
  <c r="W178" i="1"/>
  <c r="W177" i="1"/>
  <c r="W174" i="1"/>
  <c r="W173" i="1"/>
  <c r="W172" i="1"/>
  <c r="W171" i="1"/>
  <c r="W170" i="1"/>
  <c r="W164" i="1"/>
  <c r="W163" i="1"/>
  <c r="W160" i="1"/>
  <c r="W159" i="1"/>
  <c r="W158" i="1"/>
  <c r="W157" i="1"/>
  <c r="W156" i="1"/>
  <c r="W153" i="1"/>
  <c r="W152" i="1"/>
  <c r="W151" i="1"/>
  <c r="W150" i="1"/>
  <c r="W149" i="1"/>
  <c r="W146" i="1"/>
  <c r="W145" i="1"/>
  <c r="W144" i="1"/>
  <c r="W143" i="1"/>
  <c r="W142" i="1"/>
  <c r="W139" i="1"/>
  <c r="W138" i="1"/>
  <c r="W137" i="1"/>
  <c r="W136" i="1"/>
  <c r="W135" i="1"/>
  <c r="W132" i="1"/>
  <c r="W131" i="1"/>
  <c r="W130" i="1"/>
  <c r="W129" i="1"/>
  <c r="W128" i="1"/>
  <c r="W125" i="1"/>
  <c r="W124" i="1"/>
  <c r="W123" i="1"/>
  <c r="W122" i="1"/>
  <c r="W121" i="1"/>
  <c r="W118" i="1"/>
  <c r="W117" i="1"/>
  <c r="W116" i="1"/>
  <c r="W115" i="1"/>
  <c r="W114" i="1"/>
  <c r="W111" i="1"/>
  <c r="W110" i="1"/>
  <c r="W109" i="1"/>
  <c r="W108" i="1"/>
  <c r="W107" i="1"/>
  <c r="W104" i="1"/>
  <c r="W103" i="1"/>
  <c r="W102" i="1"/>
  <c r="W101" i="1"/>
  <c r="W97" i="1"/>
  <c r="W96" i="1"/>
  <c r="W95" i="1"/>
  <c r="W94" i="1"/>
  <c r="W93" i="1"/>
  <c r="W90" i="1"/>
  <c r="W87" i="1"/>
  <c r="W88" i="1"/>
  <c r="W86" i="1"/>
  <c r="W166" i="1"/>
  <c r="W167" i="1"/>
  <c r="W165" i="1"/>
  <c r="O215" i="1"/>
  <c r="O214" i="1"/>
  <c r="O213" i="1"/>
  <c r="O212" i="1"/>
  <c r="O208" i="1"/>
  <c r="O207" i="1"/>
  <c r="O206" i="1"/>
  <c r="O205" i="1"/>
  <c r="O202" i="1"/>
  <c r="O201" i="1"/>
  <c r="O200" i="1"/>
  <c r="O199" i="1"/>
  <c r="O198" i="1"/>
  <c r="O195" i="1"/>
  <c r="O194" i="1"/>
  <c r="O193" i="1"/>
  <c r="O192" i="1"/>
  <c r="O191" i="1"/>
  <c r="O188" i="1"/>
  <c r="O187" i="1"/>
  <c r="O186" i="1"/>
  <c r="O185" i="1"/>
  <c r="O184" i="1"/>
  <c r="O181" i="1"/>
  <c r="O180" i="1"/>
  <c r="O179" i="1"/>
  <c r="O178" i="1"/>
  <c r="O177" i="1"/>
  <c r="O174" i="1"/>
  <c r="O173" i="1"/>
  <c r="O172" i="1"/>
  <c r="O171" i="1"/>
  <c r="O170" i="1"/>
  <c r="O167" i="1"/>
  <c r="O166" i="1"/>
  <c r="O165" i="1"/>
  <c r="O164" i="1"/>
  <c r="O163" i="1"/>
  <c r="O160" i="1"/>
  <c r="O159" i="1"/>
  <c r="O158" i="1"/>
  <c r="O157" i="1"/>
  <c r="O156" i="1"/>
  <c r="O153" i="1"/>
  <c r="O152" i="1"/>
  <c r="O151" i="1"/>
  <c r="O150" i="1"/>
  <c r="O149" i="1"/>
  <c r="O146" i="1"/>
  <c r="O145" i="1"/>
  <c r="O144" i="1"/>
  <c r="O143" i="1"/>
  <c r="O142" i="1"/>
  <c r="O139" i="1"/>
  <c r="O138" i="1"/>
  <c r="O137" i="1"/>
  <c r="O136" i="1"/>
  <c r="O135" i="1"/>
  <c r="O132" i="1"/>
  <c r="O131" i="1"/>
  <c r="O130" i="1"/>
  <c r="O129" i="1"/>
  <c r="O128" i="1"/>
  <c r="O125" i="1"/>
  <c r="O124" i="1"/>
  <c r="O123" i="1"/>
  <c r="O122" i="1"/>
  <c r="O121" i="1"/>
  <c r="O118" i="1"/>
  <c r="O117" i="1"/>
  <c r="O116" i="1"/>
  <c r="O115" i="1"/>
  <c r="O114" i="1"/>
  <c r="O111" i="1"/>
  <c r="O110" i="1"/>
  <c r="O109" i="1"/>
  <c r="O108" i="1"/>
  <c r="O107" i="1"/>
  <c r="O104" i="1"/>
  <c r="O103" i="1"/>
  <c r="O102" i="1"/>
  <c r="O101" i="1"/>
  <c r="O97" i="1"/>
  <c r="O96" i="1"/>
  <c r="O95" i="1"/>
  <c r="O94" i="1"/>
  <c r="O93" i="1"/>
  <c r="O90" i="1"/>
  <c r="O88" i="1"/>
  <c r="O87" i="1"/>
  <c r="O86" i="1"/>
  <c r="O83" i="1"/>
  <c r="O82" i="1"/>
  <c r="O81" i="1"/>
  <c r="O80" i="1"/>
  <c r="O79" i="1"/>
  <c r="O76" i="1"/>
  <c r="O75" i="1"/>
  <c r="O74" i="1"/>
  <c r="O73" i="1"/>
  <c r="O72" i="1"/>
  <c r="O69" i="1"/>
  <c r="O68" i="1"/>
  <c r="O67" i="1"/>
  <c r="O66" i="1"/>
  <c r="O65" i="1"/>
  <c r="O62" i="1"/>
  <c r="O61" i="1"/>
  <c r="O60" i="1"/>
  <c r="O59" i="1"/>
  <c r="O58" i="1"/>
  <c r="O55" i="1"/>
  <c r="O54" i="1"/>
  <c r="O53" i="1"/>
  <c r="O52" i="1"/>
  <c r="O48" i="1"/>
  <c r="O47" i="1"/>
  <c r="O46" i="1"/>
  <c r="O45" i="1"/>
  <c r="O41" i="1"/>
  <c r="O40" i="1"/>
  <c r="O39" i="1"/>
  <c r="O38" i="1"/>
  <c r="O37" i="1"/>
  <c r="O33" i="1"/>
  <c r="O32" i="1"/>
  <c r="O31" i="1"/>
  <c r="O30" i="1"/>
  <c r="C257" i="1" l="1"/>
  <c r="X270" i="1"/>
  <c r="Y270" i="1" s="1"/>
  <c r="Z270" i="1" s="1"/>
  <c r="C258" i="1" l="1"/>
  <c r="X271" i="1"/>
  <c r="Y271" i="1" s="1"/>
  <c r="Z271" i="1" s="1"/>
  <c r="H215" i="1"/>
  <c r="C259" i="1" l="1"/>
  <c r="X272" i="1"/>
  <c r="Y272" i="1" s="1"/>
  <c r="Z272" i="1" s="1"/>
  <c r="J221" i="1"/>
  <c r="K228" i="1"/>
  <c r="I221" i="1"/>
  <c r="C260" i="1" l="1"/>
  <c r="X273" i="1"/>
  <c r="Y273" i="1" s="1"/>
  <c r="Z273" i="1" s="1"/>
  <c r="H214" i="1"/>
  <c r="K227" i="1" s="1"/>
  <c r="C261" i="1" l="1"/>
  <c r="X274" i="1"/>
  <c r="Y274" i="1" s="1"/>
  <c r="J220" i="1"/>
  <c r="I220" i="1"/>
  <c r="C262" i="1" l="1"/>
  <c r="X275" i="1"/>
  <c r="Y275" i="1" s="1"/>
  <c r="Z275" i="1" s="1"/>
  <c r="Z274" i="1"/>
  <c r="H213" i="1"/>
  <c r="K226" i="1" s="1"/>
  <c r="C263" i="1" l="1"/>
  <c r="X276" i="1"/>
  <c r="Y276" i="1" s="1"/>
  <c r="Z276" i="1" s="1"/>
  <c r="J219" i="1"/>
  <c r="I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9" i="7" s="1"/>
  <c r="C264" i="1" l="1"/>
  <c r="X277" i="1"/>
  <c r="Y277" i="1" s="1"/>
  <c r="Z277" i="1" s="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K225" i="1" s="1"/>
  <c r="H69" i="1"/>
  <c r="K69" i="1" s="1"/>
  <c r="C265" i="1" l="1"/>
  <c r="X278" i="1"/>
  <c r="Y278" i="1" s="1"/>
  <c r="Z278" i="1" s="1"/>
  <c r="K218" i="1"/>
  <c r="K202" i="1"/>
  <c r="K194" i="1"/>
  <c r="K178" i="1"/>
  <c r="K170" i="1"/>
  <c r="Q183" i="7"/>
  <c r="P184" i="7" s="1"/>
  <c r="P289" i="7" s="1"/>
  <c r="K154" i="1"/>
  <c r="K146" i="1"/>
  <c r="K130" i="1"/>
  <c r="K122" i="1"/>
  <c r="K114" i="1"/>
  <c r="K106" i="1"/>
  <c r="K90" i="1"/>
  <c r="K210" i="1"/>
  <c r="K98" i="1"/>
  <c r="K185" i="1"/>
  <c r="K137" i="1"/>
  <c r="K129" i="1"/>
  <c r="K121" i="1"/>
  <c r="K113" i="1"/>
  <c r="K105" i="1"/>
  <c r="K97" i="1"/>
  <c r="K89" i="1"/>
  <c r="K224" i="1"/>
  <c r="K216" i="1"/>
  <c r="K208" i="1"/>
  <c r="K200" i="1"/>
  <c r="K192" i="1"/>
  <c r="K184" i="1"/>
  <c r="K176" i="1"/>
  <c r="K168" i="1"/>
  <c r="K160" i="1"/>
  <c r="K152" i="1"/>
  <c r="K144" i="1"/>
  <c r="K136" i="1"/>
  <c r="K128" i="1"/>
  <c r="K120" i="1"/>
  <c r="K112" i="1"/>
  <c r="K104" i="1"/>
  <c r="K96" i="1"/>
  <c r="K88" i="1"/>
  <c r="K162" i="1"/>
  <c r="K138" i="1"/>
  <c r="K169" i="1"/>
  <c r="K135" i="1"/>
  <c r="K209" i="1"/>
  <c r="K161" i="1"/>
  <c r="K215" i="1"/>
  <c r="K183" i="1"/>
  <c r="K151" i="1"/>
  <c r="K127" i="1"/>
  <c r="K111" i="1"/>
  <c r="K198" i="1"/>
  <c r="K174" i="1"/>
  <c r="K166" i="1"/>
  <c r="K158" i="1"/>
  <c r="K150" i="1"/>
  <c r="K142" i="1"/>
  <c r="K134" i="1"/>
  <c r="K126" i="1"/>
  <c r="K118" i="1"/>
  <c r="K110" i="1"/>
  <c r="K102" i="1"/>
  <c r="K94" i="1"/>
  <c r="K86" i="1"/>
  <c r="K186" i="1"/>
  <c r="K201" i="1"/>
  <c r="K145" i="1"/>
  <c r="K207" i="1"/>
  <c r="K175" i="1"/>
  <c r="K143" i="1"/>
  <c r="K103" i="1"/>
  <c r="K222" i="1"/>
  <c r="K206" i="1"/>
  <c r="K213" i="1"/>
  <c r="K197" i="1"/>
  <c r="K189" i="1"/>
  <c r="K181" i="1"/>
  <c r="K173" i="1"/>
  <c r="K165" i="1"/>
  <c r="K157" i="1"/>
  <c r="K149" i="1"/>
  <c r="K141" i="1"/>
  <c r="K133" i="1"/>
  <c r="K125" i="1"/>
  <c r="K117" i="1"/>
  <c r="K109" i="1"/>
  <c r="K101" i="1"/>
  <c r="K93" i="1"/>
  <c r="K85" i="1"/>
  <c r="K193" i="1"/>
  <c r="K153" i="1"/>
  <c r="K199" i="1"/>
  <c r="K167" i="1"/>
  <c r="K119" i="1"/>
  <c r="K87" i="1"/>
  <c r="K214" i="1"/>
  <c r="K182" i="1"/>
  <c r="K205" i="1"/>
  <c r="K220" i="1"/>
  <c r="K212" i="1"/>
  <c r="K204" i="1"/>
  <c r="K196" i="1"/>
  <c r="K188" i="1"/>
  <c r="K180" i="1"/>
  <c r="K172" i="1"/>
  <c r="K164" i="1"/>
  <c r="K156" i="1"/>
  <c r="K148" i="1"/>
  <c r="K140" i="1"/>
  <c r="K132" i="1"/>
  <c r="K124" i="1"/>
  <c r="K116" i="1"/>
  <c r="K108" i="1"/>
  <c r="K100" i="1"/>
  <c r="K92" i="1"/>
  <c r="K84" i="1"/>
  <c r="K217" i="1"/>
  <c r="K177" i="1"/>
  <c r="K223" i="1"/>
  <c r="K191" i="1"/>
  <c r="K159" i="1"/>
  <c r="K95" i="1"/>
  <c r="K190" i="1"/>
  <c r="K221" i="1"/>
  <c r="K219" i="1"/>
  <c r="K211" i="1"/>
  <c r="K203" i="1"/>
  <c r="K195" i="1"/>
  <c r="K187" i="1"/>
  <c r="K179" i="1"/>
  <c r="K171" i="1"/>
  <c r="K163" i="1"/>
  <c r="K155" i="1"/>
  <c r="K147" i="1"/>
  <c r="K139" i="1"/>
  <c r="K131" i="1"/>
  <c r="K123" i="1"/>
  <c r="K115" i="1"/>
  <c r="K107" i="1"/>
  <c r="K99" i="1"/>
  <c r="K91" i="1"/>
  <c r="K83" i="1"/>
  <c r="K82" i="1"/>
  <c r="K81" i="1"/>
  <c r="K78" i="1"/>
  <c r="K76" i="1"/>
  <c r="K70" i="1"/>
  <c r="K74" i="1"/>
  <c r="K73" i="1"/>
  <c r="K80" i="1"/>
  <c r="K72" i="1"/>
  <c r="K79" i="1"/>
  <c r="K71" i="1"/>
  <c r="K75" i="1"/>
  <c r="K77" i="1"/>
  <c r="I74" i="1"/>
  <c r="J74" i="1"/>
  <c r="I73" i="1"/>
  <c r="I71" i="1"/>
  <c r="J72" i="1"/>
  <c r="J73" i="1"/>
  <c r="I70" i="1"/>
  <c r="I72" i="1"/>
  <c r="J70" i="1"/>
  <c r="J71" i="1"/>
  <c r="J69" i="1"/>
  <c r="I69" i="1"/>
  <c r="I216" i="1"/>
  <c r="J216" i="1"/>
  <c r="J218" i="1"/>
  <c r="I218" i="1"/>
  <c r="J217" i="1"/>
  <c r="I217" i="1"/>
  <c r="J91" i="1"/>
  <c r="I214" i="1"/>
  <c r="J214" i="1"/>
  <c r="I213" i="1"/>
  <c r="J213" i="1"/>
  <c r="I177" i="1"/>
  <c r="J163" i="1"/>
  <c r="J146" i="1"/>
  <c r="J130" i="1"/>
  <c r="I123" i="1"/>
  <c r="J109" i="1"/>
  <c r="I195" i="1"/>
  <c r="J215" i="1"/>
  <c r="I215" i="1"/>
  <c r="J203" i="1"/>
  <c r="I193" i="1"/>
  <c r="I179" i="1"/>
  <c r="I161" i="1"/>
  <c r="J147" i="1"/>
  <c r="I145" i="1"/>
  <c r="I129" i="1"/>
  <c r="I113" i="1"/>
  <c r="I97" i="1"/>
  <c r="I83" i="1"/>
  <c r="I211" i="1"/>
  <c r="I203" i="1"/>
  <c r="J195" i="1"/>
  <c r="I187" i="1"/>
  <c r="J179" i="1"/>
  <c r="I171" i="1"/>
  <c r="I163" i="1"/>
  <c r="I155" i="1"/>
  <c r="I147" i="1"/>
  <c r="J141" i="1"/>
  <c r="I131" i="1"/>
  <c r="J123" i="1"/>
  <c r="I115" i="1"/>
  <c r="I99" i="1"/>
  <c r="I91" i="1"/>
  <c r="J87" i="1"/>
  <c r="J79" i="1"/>
  <c r="J107" i="1"/>
  <c r="J125" i="1"/>
  <c r="I139" i="1"/>
  <c r="J162" i="1"/>
  <c r="J212" i="1"/>
  <c r="J209" i="1"/>
  <c r="I197" i="1"/>
  <c r="J193" i="1"/>
  <c r="I181" i="1"/>
  <c r="J177" i="1"/>
  <c r="I165" i="1"/>
  <c r="J161" i="1"/>
  <c r="I149" i="1"/>
  <c r="J145" i="1"/>
  <c r="I133" i="1"/>
  <c r="J129" i="1"/>
  <c r="I117" i="1"/>
  <c r="J113" i="1"/>
  <c r="I101" i="1"/>
  <c r="J97" i="1"/>
  <c r="I85" i="1"/>
  <c r="J76" i="1"/>
  <c r="J114" i="1"/>
  <c r="J131" i="1"/>
  <c r="J187" i="1"/>
  <c r="J205" i="1"/>
  <c r="J75" i="1"/>
  <c r="J98" i="1"/>
  <c r="J115" i="1"/>
  <c r="J171" i="1"/>
  <c r="J189" i="1"/>
  <c r="I107" i="1"/>
  <c r="J99" i="1"/>
  <c r="J155" i="1"/>
  <c r="J173" i="1"/>
  <c r="J211" i="1"/>
  <c r="J93" i="1"/>
  <c r="J83" i="1"/>
  <c r="J139" i="1"/>
  <c r="J157" i="1"/>
  <c r="J194" i="1"/>
  <c r="J178" i="1"/>
  <c r="J78" i="1"/>
  <c r="J86" i="1"/>
  <c r="J92" i="1"/>
  <c r="J103" i="1"/>
  <c r="J108" i="1"/>
  <c r="J119" i="1"/>
  <c r="J124" i="1"/>
  <c r="J135" i="1"/>
  <c r="J140" i="1"/>
  <c r="J151" i="1"/>
  <c r="J156" i="1"/>
  <c r="J167" i="1"/>
  <c r="J172" i="1"/>
  <c r="J183" i="1"/>
  <c r="J188" i="1"/>
  <c r="J199" i="1"/>
  <c r="J204" i="1"/>
  <c r="J80" i="1"/>
  <c r="J88" i="1"/>
  <c r="I87" i="1"/>
  <c r="J104" i="1"/>
  <c r="I103" i="1"/>
  <c r="J120" i="1"/>
  <c r="I119" i="1"/>
  <c r="J136" i="1"/>
  <c r="I135" i="1"/>
  <c r="J152" i="1"/>
  <c r="I151" i="1"/>
  <c r="J168" i="1"/>
  <c r="I167" i="1"/>
  <c r="J184" i="1"/>
  <c r="I183" i="1"/>
  <c r="J200" i="1"/>
  <c r="I199" i="1"/>
  <c r="I79" i="1"/>
  <c r="J89" i="1"/>
  <c r="J94" i="1"/>
  <c r="I93" i="1"/>
  <c r="J105" i="1"/>
  <c r="J110" i="1"/>
  <c r="I109" i="1"/>
  <c r="J121" i="1"/>
  <c r="J126" i="1"/>
  <c r="I125" i="1"/>
  <c r="J137" i="1"/>
  <c r="J142" i="1"/>
  <c r="I141" i="1"/>
  <c r="J153" i="1"/>
  <c r="J158" i="1"/>
  <c r="I157" i="1"/>
  <c r="J169" i="1"/>
  <c r="J174" i="1"/>
  <c r="I173" i="1"/>
  <c r="J185" i="1"/>
  <c r="J190" i="1"/>
  <c r="I189" i="1"/>
  <c r="J201" i="1"/>
  <c r="J206" i="1"/>
  <c r="I205" i="1"/>
  <c r="J82" i="1"/>
  <c r="J95" i="1"/>
  <c r="J100" i="1"/>
  <c r="J111" i="1"/>
  <c r="J116" i="1"/>
  <c r="J127" i="1"/>
  <c r="J132" i="1"/>
  <c r="J143" i="1"/>
  <c r="J148" i="1"/>
  <c r="J159" i="1"/>
  <c r="J164" i="1"/>
  <c r="J175" i="1"/>
  <c r="J180" i="1"/>
  <c r="J191" i="1"/>
  <c r="J196" i="1"/>
  <c r="J207" i="1"/>
  <c r="J90" i="1"/>
  <c r="I89" i="1"/>
  <c r="J101" i="1"/>
  <c r="J106" i="1"/>
  <c r="I105" i="1"/>
  <c r="J117" i="1"/>
  <c r="J122" i="1"/>
  <c r="I121" i="1"/>
  <c r="J133" i="1"/>
  <c r="J138" i="1"/>
  <c r="I137" i="1"/>
  <c r="J149" i="1"/>
  <c r="J154" i="1"/>
  <c r="I153" i="1"/>
  <c r="J165" i="1"/>
  <c r="J170" i="1"/>
  <c r="I169" i="1"/>
  <c r="J181" i="1"/>
  <c r="J186" i="1"/>
  <c r="I185" i="1"/>
  <c r="J197" i="1"/>
  <c r="J202" i="1"/>
  <c r="I201" i="1"/>
  <c r="I207" i="1"/>
  <c r="J84" i="1"/>
  <c r="J96" i="1"/>
  <c r="I95" i="1"/>
  <c r="J112" i="1"/>
  <c r="I111" i="1"/>
  <c r="J128" i="1"/>
  <c r="I127" i="1"/>
  <c r="J144" i="1"/>
  <c r="I143" i="1"/>
  <c r="J160" i="1"/>
  <c r="I159" i="1"/>
  <c r="J176" i="1"/>
  <c r="I175" i="1"/>
  <c r="J192" i="1"/>
  <c r="I191" i="1"/>
  <c r="J208" i="1"/>
  <c r="I209" i="1"/>
  <c r="J210" i="1"/>
  <c r="J85" i="1"/>
  <c r="J102" i="1"/>
  <c r="J118" i="1"/>
  <c r="J134" i="1"/>
  <c r="J150" i="1"/>
  <c r="J166" i="1"/>
  <c r="J182" i="1"/>
  <c r="J198" i="1"/>
  <c r="I81" i="1"/>
  <c r="I75" i="1"/>
  <c r="J77" i="1"/>
  <c r="J81" i="1"/>
  <c r="I77" i="1"/>
  <c r="I76" i="1"/>
  <c r="I78" i="1"/>
  <c r="I80" i="1"/>
  <c r="I82" i="1"/>
  <c r="I84" i="1"/>
  <c r="I86" i="1"/>
  <c r="I88" i="1"/>
  <c r="I90" i="1"/>
  <c r="I92" i="1"/>
  <c r="I94" i="1"/>
  <c r="I96" i="1"/>
  <c r="I98" i="1"/>
  <c r="I100" i="1"/>
  <c r="I102" i="1"/>
  <c r="I104" i="1"/>
  <c r="I106" i="1"/>
  <c r="I108" i="1"/>
  <c r="I110" i="1"/>
  <c r="I112" i="1"/>
  <c r="I114" i="1"/>
  <c r="I116" i="1"/>
  <c r="I118" i="1"/>
  <c r="I120" i="1"/>
  <c r="I122" i="1"/>
  <c r="I124" i="1"/>
  <c r="I126" i="1"/>
  <c r="I128" i="1"/>
  <c r="I130" i="1"/>
  <c r="I132" i="1"/>
  <c r="I134" i="1"/>
  <c r="I136" i="1"/>
  <c r="I138" i="1"/>
  <c r="I140" i="1"/>
  <c r="I142" i="1"/>
  <c r="I144" i="1"/>
  <c r="I146" i="1"/>
  <c r="I148" i="1"/>
  <c r="I150" i="1"/>
  <c r="I152" i="1"/>
  <c r="I154" i="1"/>
  <c r="I156" i="1"/>
  <c r="I158" i="1"/>
  <c r="I160" i="1"/>
  <c r="I162" i="1"/>
  <c r="I164" i="1"/>
  <c r="I166" i="1"/>
  <c r="I168" i="1"/>
  <c r="I170" i="1"/>
  <c r="I172" i="1"/>
  <c r="I174" i="1"/>
  <c r="I176" i="1"/>
  <c r="I178" i="1"/>
  <c r="I180" i="1"/>
  <c r="I182" i="1"/>
  <c r="I184" i="1"/>
  <c r="I186" i="1"/>
  <c r="I188" i="1"/>
  <c r="I190" i="1"/>
  <c r="I192" i="1"/>
  <c r="I194" i="1"/>
  <c r="I196" i="1"/>
  <c r="I198" i="1"/>
  <c r="I200" i="1"/>
  <c r="I202" i="1"/>
  <c r="I204" i="1"/>
  <c r="I206" i="1"/>
  <c r="I208" i="1"/>
  <c r="I210" i="1"/>
  <c r="I212" i="1"/>
  <c r="C266" i="1" l="1"/>
  <c r="X279" i="1"/>
  <c r="Y279" i="1" s="1"/>
  <c r="Z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X280" i="1"/>
  <c r="Y280" i="1" s="1"/>
  <c r="Z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X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X230" i="1"/>
  <c r="Y230" i="1" s="1"/>
  <c r="X232" i="1"/>
  <c r="Y232" i="1" s="1"/>
  <c r="X231" i="1"/>
  <c r="Y231" i="1" s="1"/>
  <c r="X228" i="1"/>
  <c r="Y228" i="1" s="1"/>
  <c r="X229" i="1"/>
  <c r="Y229" i="1" s="1"/>
  <c r="X226" i="1"/>
  <c r="Y226" i="1" s="1"/>
  <c r="X227" i="1"/>
  <c r="Y227" i="1" s="1"/>
  <c r="X222" i="1"/>
  <c r="Y222" i="1" s="1"/>
  <c r="X225" i="1"/>
  <c r="Y225" i="1" s="1"/>
  <c r="X224" i="1"/>
  <c r="Y224" i="1" s="1"/>
  <c r="X223" i="1"/>
  <c r="Y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X83" i="1"/>
  <c r="Y83" i="1" s="1"/>
  <c r="Z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X126" i="1"/>
  <c r="Y126" i="1" s="1"/>
  <c r="D179" i="6" l="1"/>
  <c r="D180" i="6" s="1"/>
  <c r="D181" i="6" s="1"/>
  <c r="D182" i="6" s="1"/>
  <c r="D183" i="6" s="1"/>
  <c r="EN287" i="11"/>
  <c r="E288" i="10"/>
  <c r="Z287" i="11"/>
  <c r="K288" i="10"/>
  <c r="I288" i="10"/>
  <c r="G288" i="10"/>
  <c r="C288" i="10"/>
  <c r="C268" i="1"/>
  <c r="X281" i="1"/>
  <c r="Y281" i="1" s="1"/>
  <c r="Z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8" i="9"/>
  <c r="E175" i="7"/>
  <c r="C175" i="7"/>
  <c r="Y233" i="1"/>
  <c r="Z233" i="1" s="1"/>
  <c r="EQ154" i="11"/>
  <c r="Z232" i="1"/>
  <c r="Z230" i="1"/>
  <c r="Z228" i="1"/>
  <c r="Z231" i="1"/>
  <c r="Z229" i="1"/>
  <c r="Z226" i="1"/>
  <c r="Z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Z224" i="1"/>
  <c r="Z223" i="1"/>
  <c r="Z225" i="1"/>
  <c r="X85" i="1"/>
  <c r="Y85" i="1" s="1"/>
  <c r="X108" i="1"/>
  <c r="Y108" i="1" s="1"/>
  <c r="X106" i="1"/>
  <c r="Y106" i="1" s="1"/>
  <c r="X102" i="1"/>
  <c r="Y102" i="1" s="1"/>
  <c r="X118" i="1"/>
  <c r="Y118" i="1" s="1"/>
  <c r="X98" i="1"/>
  <c r="Y98" i="1" s="1"/>
  <c r="X111" i="1"/>
  <c r="Y111" i="1" s="1"/>
  <c r="X88" i="1"/>
  <c r="Y88" i="1" s="1"/>
  <c r="X117" i="1"/>
  <c r="Y117" i="1" s="1"/>
  <c r="X92" i="1"/>
  <c r="Y92" i="1" s="1"/>
  <c r="X105" i="1"/>
  <c r="Y105" i="1" s="1"/>
  <c r="X100" i="1"/>
  <c r="Y100" i="1" s="1"/>
  <c r="X113" i="1"/>
  <c r="Y113" i="1" s="1"/>
  <c r="X123" i="1"/>
  <c r="Y123" i="1" s="1"/>
  <c r="X116" i="1"/>
  <c r="Y116" i="1" s="1"/>
  <c r="X86" i="1"/>
  <c r="Y86" i="1" s="1"/>
  <c r="X97" i="1"/>
  <c r="Y97" i="1" s="1"/>
  <c r="X90" i="1"/>
  <c r="Y90" i="1" s="1"/>
  <c r="X101" i="1"/>
  <c r="Y101" i="1" s="1"/>
  <c r="X95" i="1"/>
  <c r="Y95" i="1" s="1"/>
  <c r="X107" i="1"/>
  <c r="Y107" i="1" s="1"/>
  <c r="X93" i="1"/>
  <c r="Y93" i="1" s="1"/>
  <c r="X120" i="1"/>
  <c r="Y120" i="1" s="1"/>
  <c r="X84" i="1"/>
  <c r="Y84" i="1" s="1"/>
  <c r="Z84" i="1" s="1"/>
  <c r="X99" i="1"/>
  <c r="Y99" i="1" s="1"/>
  <c r="X96" i="1"/>
  <c r="Y96" i="1" s="1"/>
  <c r="B367" i="1"/>
  <c r="X94" i="1"/>
  <c r="Y94" i="1" s="1"/>
  <c r="X109" i="1"/>
  <c r="Y109" i="1" s="1"/>
  <c r="X112" i="1"/>
  <c r="Y112" i="1" s="1"/>
  <c r="X89" i="1"/>
  <c r="Y89" i="1" s="1"/>
  <c r="X121" i="1"/>
  <c r="Y121" i="1" s="1"/>
  <c r="X91" i="1"/>
  <c r="Y91" i="1" s="1"/>
  <c r="X103" i="1"/>
  <c r="Y103" i="1" s="1"/>
  <c r="X124" i="1"/>
  <c r="Y124" i="1" s="1"/>
  <c r="X114" i="1"/>
  <c r="Y114" i="1" s="1"/>
  <c r="X115" i="1"/>
  <c r="Y115" i="1" s="1"/>
  <c r="X125" i="1"/>
  <c r="Y125" i="1" s="1"/>
  <c r="X122" i="1"/>
  <c r="Y122" i="1" s="1"/>
  <c r="X119" i="1"/>
  <c r="Y119" i="1" s="1"/>
  <c r="X104" i="1"/>
  <c r="Y104" i="1" s="1"/>
  <c r="X110" i="1"/>
  <c r="Y110" i="1" s="1"/>
  <c r="X87" i="1"/>
  <c r="Y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8" i="6"/>
  <c r="AZ287" i="11"/>
  <c r="EH287" i="11"/>
  <c r="BH287"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7" i="11"/>
  <c r="FL287" i="11"/>
  <c r="AT287" i="11"/>
  <c r="DP287"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7" i="11"/>
  <c r="N287" i="11"/>
  <c r="ED287"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7" i="11"/>
  <c r="ET287" i="11"/>
  <c r="BL287" i="11"/>
  <c r="K290" i="10"/>
  <c r="C269" i="1"/>
  <c r="X282" i="1"/>
  <c r="Y282" i="1" s="1"/>
  <c r="Z282" i="1" s="1"/>
  <c r="B176" i="7"/>
  <c r="C176" i="7" s="1"/>
  <c r="E176" i="7"/>
  <c r="EQ155" i="11"/>
  <c r="Y234" i="1"/>
  <c r="Z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Z109" i="1"/>
  <c r="Z87" i="1"/>
  <c r="Z110" i="1"/>
  <c r="Z89" i="1"/>
  <c r="Z90" i="1"/>
  <c r="Z117" i="1"/>
  <c r="Z121" i="1"/>
  <c r="Z112" i="1"/>
  <c r="Z94" i="1"/>
  <c r="Z100" i="1"/>
  <c r="Z102" i="1"/>
  <c r="Z114" i="1"/>
  <c r="Z124" i="1"/>
  <c r="Z105" i="1"/>
  <c r="Z91" i="1"/>
  <c r="Z99" i="1"/>
  <c r="Z97" i="1"/>
  <c r="Z85" i="1"/>
  <c r="Z108" i="1"/>
  <c r="Z104" i="1"/>
  <c r="Z119" i="1"/>
  <c r="Z103" i="1"/>
  <c r="Z96" i="1"/>
  <c r="Z92" i="1"/>
  <c r="Z106" i="1"/>
  <c r="Z86" i="1"/>
  <c r="Z88" i="1"/>
  <c r="Z122" i="1"/>
  <c r="Z120" i="1"/>
  <c r="Z116" i="1"/>
  <c r="Z111" i="1"/>
  <c r="Z95" i="1"/>
  <c r="Z101" i="1"/>
  <c r="Z125" i="1"/>
  <c r="Z93" i="1"/>
  <c r="Z123" i="1"/>
  <c r="Z98" i="1"/>
  <c r="Z115" i="1"/>
  <c r="Z107" i="1"/>
  <c r="Z113" i="1"/>
  <c r="Z118" i="1"/>
  <c r="Z126" i="1"/>
  <c r="X127" i="1"/>
  <c r="Y127" i="1" s="1"/>
  <c r="Z127" i="1" s="1"/>
  <c r="B288"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7" i="11"/>
  <c r="EL287" i="11"/>
  <c r="C270" i="1"/>
  <c r="X283" i="1"/>
  <c r="Y283" i="1" s="1"/>
  <c r="Z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7" i="11" s="1"/>
  <c r="DO155" i="11"/>
  <c r="DO156" i="11" s="1"/>
  <c r="DO157" i="11" s="1"/>
  <c r="DO158" i="11" s="1"/>
  <c r="DO159" i="11" s="1"/>
  <c r="DO160" i="11" s="1"/>
  <c r="DO161" i="11" s="1"/>
  <c r="DO162" i="11" s="1"/>
  <c r="DO163" i="11" s="1"/>
  <c r="DO164" i="11" s="1"/>
  <c r="DO165" i="11" s="1"/>
  <c r="DO166" i="11" s="1"/>
  <c r="DO167" i="11" s="1"/>
  <c r="DO168" i="11" s="1"/>
  <c r="DO169" i="11" s="1"/>
  <c r="DO170" i="11" s="1"/>
  <c r="DN287"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7" i="11" s="1"/>
  <c r="GM155" i="11"/>
  <c r="GM156" i="11" s="1"/>
  <c r="GM157" i="11" s="1"/>
  <c r="GM158" i="11" s="1"/>
  <c r="GM159" i="11" s="1"/>
  <c r="GM160" i="11" s="1"/>
  <c r="GM161" i="11" s="1"/>
  <c r="GM162" i="11" s="1"/>
  <c r="GM163" i="11" s="1"/>
  <c r="GM164" i="11" s="1"/>
  <c r="GM165" i="11" s="1"/>
  <c r="GM166" i="11" s="1"/>
  <c r="GM167" i="11" s="1"/>
  <c r="GM168" i="11" s="1"/>
  <c r="GM169" i="11" s="1"/>
  <c r="GM170" i="11" s="1"/>
  <c r="GL287" i="11" s="1"/>
  <c r="FQ155" i="11"/>
  <c r="FQ156" i="11" s="1"/>
  <c r="FQ157" i="11" s="1"/>
  <c r="FQ158" i="11" s="1"/>
  <c r="FQ159" i="11" s="1"/>
  <c r="FQ160" i="11" s="1"/>
  <c r="FQ161" i="11" s="1"/>
  <c r="FQ162" i="11" s="1"/>
  <c r="FQ163" i="11" s="1"/>
  <c r="FQ164" i="11" s="1"/>
  <c r="FQ165" i="11" s="1"/>
  <c r="FQ166" i="11" s="1"/>
  <c r="FQ167" i="11" s="1"/>
  <c r="FQ168" i="11" s="1"/>
  <c r="FQ169" i="11" s="1"/>
  <c r="FQ170" i="11" s="1"/>
  <c r="FP287"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7"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7"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7" i="11" s="1"/>
  <c r="Y235" i="1"/>
  <c r="Z235" i="1" s="1"/>
  <c r="FG154" i="11"/>
  <c r="X128" i="1"/>
  <c r="Y128" i="1" s="1"/>
  <c r="Z128" i="1" s="1"/>
  <c r="T287" i="11" l="1"/>
  <c r="X287"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7" i="11" s="1"/>
  <c r="B287" i="11"/>
  <c r="EZ287"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X284" i="1"/>
  <c r="Y284" i="1" s="1"/>
  <c r="Z284" i="1" s="1"/>
  <c r="E180" i="7"/>
  <c r="E181" i="7" s="1"/>
  <c r="D182" i="7" s="1"/>
  <c r="D289"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7"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Y236" i="1"/>
  <c r="Z236" i="1" s="1"/>
  <c r="X129" i="1"/>
  <c r="Y129" i="1" s="1"/>
  <c r="Z129" i="1" s="1"/>
  <c r="AH287"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7"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X285" i="1"/>
  <c r="Y285" i="1" s="1"/>
  <c r="Z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Y237" i="1"/>
  <c r="Z237" i="1" s="1"/>
  <c r="X130" i="1"/>
  <c r="Y130" i="1" s="1"/>
  <c r="Z130" i="1" s="1"/>
  <c r="AY251" i="11" l="1"/>
  <c r="AY252" i="11" s="1"/>
  <c r="AY253" i="11" s="1"/>
  <c r="AY254" i="11" s="1"/>
  <c r="AY255" i="11" s="1"/>
  <c r="AY256" i="11" s="1"/>
  <c r="AY257" i="11" s="1"/>
  <c r="AY258" i="11" s="1"/>
  <c r="AY259" i="11" s="1"/>
  <c r="AY260" i="11" s="1"/>
  <c r="AY261" i="11" s="1"/>
  <c r="AY262" i="11" s="1"/>
  <c r="AY263" i="11" s="1"/>
  <c r="AY264" i="11" s="1"/>
  <c r="AY265" i="11" s="1"/>
  <c r="AF287" i="11"/>
  <c r="AB287"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X286" i="1"/>
  <c r="Y286" i="1" s="1"/>
  <c r="Z286" i="1" s="1"/>
  <c r="C180" i="7"/>
  <c r="C181" i="7" s="1"/>
  <c r="B182" i="7"/>
  <c r="Y238" i="1"/>
  <c r="Z238" i="1" s="1"/>
  <c r="X131" i="1"/>
  <c r="Y131" i="1" s="1"/>
  <c r="Z131" i="1" s="1"/>
  <c r="AX287"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X288" i="1" s="1"/>
  <c r="Y288" i="1" s="1"/>
  <c r="X287" i="1"/>
  <c r="Y287" i="1" s="1"/>
  <c r="C182" i="7"/>
  <c r="C183" i="7" s="1"/>
  <c r="Y239" i="1"/>
  <c r="Z239" i="1" s="1"/>
  <c r="X132" i="1"/>
  <c r="Y132" i="1" s="1"/>
  <c r="Z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7" i="11"/>
  <c r="Z287" i="1"/>
  <c r="Z288" i="1"/>
  <c r="C275" i="1"/>
  <c r="Y240" i="1"/>
  <c r="Z240" i="1" s="1"/>
  <c r="X133" i="1"/>
  <c r="Y133" i="1" s="1"/>
  <c r="Z133" i="1" s="1"/>
  <c r="J287" i="11" l="1"/>
  <c r="GQ289" i="11" s="1"/>
  <c r="C276" i="1"/>
  <c r="X289" i="1"/>
  <c r="Y289" i="1" s="1"/>
  <c r="Z289" i="1" s="1"/>
  <c r="Y241" i="1"/>
  <c r="Z241" i="1" s="1"/>
  <c r="X134" i="1"/>
  <c r="Y134" i="1" s="1"/>
  <c r="Z134" i="1" s="1"/>
  <c r="C277" i="1" l="1"/>
  <c r="X290" i="1"/>
  <c r="Y290" i="1" s="1"/>
  <c r="Z290" i="1" s="1"/>
  <c r="Y242" i="1"/>
  <c r="Z242" i="1" s="1"/>
  <c r="X135" i="1"/>
  <c r="Y135" i="1" s="1"/>
  <c r="Z135" i="1" s="1"/>
  <c r="C278" i="1" l="1"/>
  <c r="X291" i="1"/>
  <c r="Y291" i="1" s="1"/>
  <c r="Y243" i="1"/>
  <c r="Z243" i="1" s="1"/>
  <c r="X136" i="1"/>
  <c r="Y136" i="1" s="1"/>
  <c r="Z136" i="1" s="1"/>
  <c r="Z291" i="1" l="1"/>
  <c r="C279" i="1"/>
  <c r="X292" i="1"/>
  <c r="Y292" i="1" s="1"/>
  <c r="Z292" i="1" s="1"/>
  <c r="Y244" i="1"/>
  <c r="Z244" i="1" s="1"/>
  <c r="X137" i="1"/>
  <c r="Y137" i="1" s="1"/>
  <c r="Z137" i="1" s="1"/>
  <c r="C280" i="1" l="1"/>
  <c r="X293" i="1"/>
  <c r="Y293" i="1" s="1"/>
  <c r="Z293" i="1" s="1"/>
  <c r="Y245" i="1"/>
  <c r="Z245" i="1" s="1"/>
  <c r="X138" i="1"/>
  <c r="Y138" i="1" s="1"/>
  <c r="Z138" i="1" s="1"/>
  <c r="C281" i="1" l="1"/>
  <c r="X294" i="1"/>
  <c r="Y294" i="1" s="1"/>
  <c r="Z294" i="1" s="1"/>
  <c r="Y246" i="1"/>
  <c r="Z246" i="1" s="1"/>
  <c r="X139" i="1"/>
  <c r="Y139" i="1" s="1"/>
  <c r="Z139" i="1" s="1"/>
  <c r="C282" i="1" l="1"/>
  <c r="X295" i="1"/>
  <c r="Y295" i="1" s="1"/>
  <c r="Y247" i="1"/>
  <c r="Z247" i="1" s="1"/>
  <c r="X140" i="1"/>
  <c r="Y140" i="1" s="1"/>
  <c r="Z140" i="1" s="1"/>
  <c r="C283" i="1" l="1"/>
  <c r="X296" i="1"/>
  <c r="Y296" i="1" s="1"/>
  <c r="Z296" i="1" s="1"/>
  <c r="Z295" i="1"/>
  <c r="Y248" i="1"/>
  <c r="Z248" i="1" s="1"/>
  <c r="X141" i="1"/>
  <c r="Y141" i="1" s="1"/>
  <c r="Z141" i="1" s="1"/>
  <c r="C284" i="1" l="1"/>
  <c r="X297" i="1"/>
  <c r="Y297" i="1" s="1"/>
  <c r="Z297" i="1" s="1"/>
  <c r="Y249" i="1"/>
  <c r="Z249" i="1" s="1"/>
  <c r="X142" i="1"/>
  <c r="Y142" i="1" s="1"/>
  <c r="Z142" i="1" s="1"/>
  <c r="C285" i="1" l="1"/>
  <c r="X298" i="1"/>
  <c r="Y298" i="1" s="1"/>
  <c r="Z298" i="1" s="1"/>
  <c r="Y250" i="1"/>
  <c r="Z250" i="1" s="1"/>
  <c r="X143" i="1"/>
  <c r="Y143" i="1" s="1"/>
  <c r="Z143" i="1" s="1"/>
  <c r="C286" i="1" l="1"/>
  <c r="X299" i="1"/>
  <c r="Y299" i="1" s="1"/>
  <c r="Z299" i="1" s="1"/>
  <c r="Y251" i="1"/>
  <c r="Z251" i="1" s="1"/>
  <c r="X144" i="1"/>
  <c r="Y144" i="1" s="1"/>
  <c r="Z144" i="1" s="1"/>
  <c r="C287" i="1" l="1"/>
  <c r="X300" i="1"/>
  <c r="Y300" i="1" s="1"/>
  <c r="Z300" i="1" s="1"/>
  <c r="Y252" i="1"/>
  <c r="Z252" i="1" s="1"/>
  <c r="X145" i="1"/>
  <c r="Y145" i="1" s="1"/>
  <c r="Z145" i="1" s="1"/>
  <c r="C288" i="1" l="1"/>
  <c r="X301" i="1"/>
  <c r="Y301" i="1" s="1"/>
  <c r="Z301" i="1" s="1"/>
  <c r="Y253" i="1"/>
  <c r="Z253" i="1" s="1"/>
  <c r="X146" i="1"/>
  <c r="Y146" i="1" s="1"/>
  <c r="Z146" i="1" s="1"/>
  <c r="C289" i="1" l="1"/>
  <c r="X302" i="1"/>
  <c r="Y302" i="1" s="1"/>
  <c r="Z302" i="1" s="1"/>
  <c r="Y254" i="1"/>
  <c r="Z254" i="1" s="1"/>
  <c r="X147" i="1"/>
  <c r="Y147" i="1" s="1"/>
  <c r="Z147" i="1" s="1"/>
  <c r="C290" i="1" l="1"/>
  <c r="X303" i="1"/>
  <c r="Y303" i="1" s="1"/>
  <c r="Z303" i="1" s="1"/>
  <c r="Y255" i="1"/>
  <c r="Z255" i="1" s="1"/>
  <c r="X148" i="1"/>
  <c r="Y148" i="1" s="1"/>
  <c r="Z148" i="1" s="1"/>
  <c r="C291" i="1" l="1"/>
  <c r="X304" i="1"/>
  <c r="Y304" i="1" s="1"/>
  <c r="Y256" i="1"/>
  <c r="Z256" i="1" s="1"/>
  <c r="X149" i="1"/>
  <c r="Y149" i="1" s="1"/>
  <c r="Z149" i="1" s="1"/>
  <c r="C292" i="1" l="1"/>
  <c r="X305" i="1"/>
  <c r="Y305" i="1" s="1"/>
  <c r="Z305" i="1" s="1"/>
  <c r="Z304" i="1"/>
  <c r="Y257" i="1"/>
  <c r="Z257" i="1" s="1"/>
  <c r="X150" i="1"/>
  <c r="Y150" i="1" s="1"/>
  <c r="Z150" i="1" s="1"/>
  <c r="C293" i="1" l="1"/>
  <c r="X306" i="1"/>
  <c r="Y306" i="1" s="1"/>
  <c r="Z306" i="1" s="1"/>
  <c r="Y258" i="1"/>
  <c r="Z258" i="1" s="1"/>
  <c r="X151" i="1"/>
  <c r="Y151" i="1" s="1"/>
  <c r="Z151" i="1" s="1"/>
  <c r="C294" i="1" l="1"/>
  <c r="X307" i="1"/>
  <c r="Y307" i="1" s="1"/>
  <c r="Z307" i="1" s="1"/>
  <c r="Y259" i="1"/>
  <c r="Z259" i="1" s="1"/>
  <c r="X152" i="1"/>
  <c r="Y152" i="1" s="1"/>
  <c r="Z152" i="1" s="1"/>
  <c r="C295" i="1" l="1"/>
  <c r="X308" i="1"/>
  <c r="Y308" i="1" s="1"/>
  <c r="Z308" i="1" s="1"/>
  <c r="Y260" i="1"/>
  <c r="Z260" i="1" s="1"/>
  <c r="X153" i="1"/>
  <c r="Y153" i="1" s="1"/>
  <c r="Z153" i="1" s="1"/>
  <c r="C296" i="1" l="1"/>
  <c r="X309" i="1"/>
  <c r="Y309" i="1" s="1"/>
  <c r="Z309" i="1" s="1"/>
  <c r="Y261" i="1"/>
  <c r="Z261" i="1" s="1"/>
  <c r="X154" i="1"/>
  <c r="Y154" i="1" s="1"/>
  <c r="Z154" i="1" s="1"/>
  <c r="C297" i="1" l="1"/>
  <c r="X310" i="1"/>
  <c r="Y310" i="1" s="1"/>
  <c r="Y262" i="1"/>
  <c r="Z262" i="1" s="1"/>
  <c r="X155" i="1"/>
  <c r="Y155" i="1" s="1"/>
  <c r="Z155" i="1" s="1"/>
  <c r="C298" i="1" l="1"/>
  <c r="X311" i="1"/>
  <c r="Y311" i="1" s="1"/>
  <c r="Z311" i="1" s="1"/>
  <c r="Z310" i="1"/>
  <c r="Y263" i="1"/>
  <c r="Z263" i="1" s="1"/>
  <c r="Y264" i="1"/>
  <c r="X156" i="1"/>
  <c r="Y156" i="1" s="1"/>
  <c r="Z156" i="1" s="1"/>
  <c r="C299" i="1" l="1"/>
  <c r="X312" i="1"/>
  <c r="Y312" i="1" s="1"/>
  <c r="Z312" i="1" s="1"/>
  <c r="Z264" i="1"/>
  <c r="Z265" i="1"/>
  <c r="X157" i="1"/>
  <c r="Y157" i="1" s="1"/>
  <c r="Z157" i="1" s="1"/>
  <c r="C300" i="1" l="1"/>
  <c r="X313" i="1"/>
  <c r="Y313" i="1" s="1"/>
  <c r="Z313" i="1" s="1"/>
  <c r="X158" i="1"/>
  <c r="Y158" i="1" s="1"/>
  <c r="Z158" i="1" s="1"/>
  <c r="C301" i="1" l="1"/>
  <c r="X314" i="1"/>
  <c r="Y314" i="1" s="1"/>
  <c r="Z314" i="1" s="1"/>
  <c r="X159" i="1"/>
  <c r="Y159" i="1" s="1"/>
  <c r="Z159" i="1" s="1"/>
  <c r="C302" i="1" l="1"/>
  <c r="X315" i="1"/>
  <c r="Y315" i="1" s="1"/>
  <c r="Z315" i="1" s="1"/>
  <c r="X160" i="1"/>
  <c r="Y160" i="1" s="1"/>
  <c r="Z160" i="1" s="1"/>
  <c r="C303" i="1" l="1"/>
  <c r="X316" i="1"/>
  <c r="Y316" i="1" s="1"/>
  <c r="Z316" i="1" s="1"/>
  <c r="X161" i="1"/>
  <c r="Y161" i="1" s="1"/>
  <c r="Z161" i="1" s="1"/>
  <c r="C304" i="1" l="1"/>
  <c r="X317" i="1"/>
  <c r="Y317" i="1" s="1"/>
  <c r="Z317" i="1" s="1"/>
  <c r="X162" i="1"/>
  <c r="Y162" i="1" s="1"/>
  <c r="Z162" i="1" s="1"/>
  <c r="C305" i="1" l="1"/>
  <c r="X318" i="1"/>
  <c r="Y318" i="1" s="1"/>
  <c r="X163" i="1"/>
  <c r="Y163" i="1" s="1"/>
  <c r="Z163" i="1" s="1"/>
  <c r="C306" i="1" l="1"/>
  <c r="X319" i="1"/>
  <c r="Y319" i="1" s="1"/>
  <c r="Z319" i="1" s="1"/>
  <c r="Z318" i="1"/>
  <c r="X164" i="1"/>
  <c r="Y164" i="1" s="1"/>
  <c r="Z164" i="1" s="1"/>
  <c r="C307" i="1" l="1"/>
  <c r="X320" i="1"/>
  <c r="Y320" i="1" s="1"/>
  <c r="X165" i="1"/>
  <c r="Y165" i="1" s="1"/>
  <c r="Z165" i="1" s="1"/>
  <c r="C308" i="1" l="1"/>
  <c r="X321" i="1"/>
  <c r="Y321" i="1" s="1"/>
  <c r="Z321" i="1" s="1"/>
  <c r="Z320" i="1"/>
  <c r="X166" i="1"/>
  <c r="Y166" i="1" s="1"/>
  <c r="Z166" i="1" s="1"/>
  <c r="C309" i="1" l="1"/>
  <c r="X322" i="1"/>
  <c r="Y322" i="1" s="1"/>
  <c r="Z322" i="1" s="1"/>
  <c r="X167" i="1"/>
  <c r="Y167" i="1" s="1"/>
  <c r="Z167" i="1" s="1"/>
  <c r="C310" i="1" l="1"/>
  <c r="X323" i="1"/>
  <c r="Y323" i="1" s="1"/>
  <c r="X168" i="1"/>
  <c r="Y168" i="1" s="1"/>
  <c r="Z168" i="1" s="1"/>
  <c r="C311" i="1" l="1"/>
  <c r="X325" i="1" s="1"/>
  <c r="Y325" i="1" s="1"/>
  <c r="X324" i="1"/>
  <c r="Y324" i="1" s="1"/>
  <c r="Z323" i="1"/>
  <c r="X169" i="1"/>
  <c r="Y169" i="1" s="1"/>
  <c r="Z169" i="1" s="1"/>
  <c r="Z325" i="1" l="1"/>
  <c r="Z324" i="1"/>
  <c r="C312" i="1"/>
  <c r="X170" i="1"/>
  <c r="Y170" i="1" s="1"/>
  <c r="Z170" i="1" s="1"/>
  <c r="C313" i="1" l="1"/>
  <c r="X326" i="1"/>
  <c r="Y326" i="1" s="1"/>
  <c r="Z326" i="1" s="1"/>
  <c r="X171" i="1"/>
  <c r="Y171" i="1" s="1"/>
  <c r="Z171" i="1" s="1"/>
  <c r="C314" i="1" l="1"/>
  <c r="X327" i="1"/>
  <c r="Y327" i="1" s="1"/>
  <c r="Z327" i="1" s="1"/>
  <c r="X172" i="1"/>
  <c r="Y172" i="1" s="1"/>
  <c r="Z172" i="1" s="1"/>
  <c r="C315" i="1" l="1"/>
  <c r="X328" i="1"/>
  <c r="Y328" i="1" s="1"/>
  <c r="Z328" i="1" s="1"/>
  <c r="X173" i="1"/>
  <c r="Y173" i="1" s="1"/>
  <c r="Z173" i="1" s="1"/>
  <c r="C316" i="1" l="1"/>
  <c r="X329" i="1"/>
  <c r="Y329" i="1" s="1"/>
  <c r="Z329" i="1" s="1"/>
  <c r="X174" i="1"/>
  <c r="Y174" i="1" s="1"/>
  <c r="Z174" i="1" s="1"/>
  <c r="C317" i="1" l="1"/>
  <c r="X330" i="1"/>
  <c r="Y330" i="1" s="1"/>
  <c r="Z330" i="1" s="1"/>
  <c r="X175" i="1"/>
  <c r="Y175" i="1" s="1"/>
  <c r="Z175" i="1" s="1"/>
  <c r="C318" i="1" l="1"/>
  <c r="X331" i="1"/>
  <c r="Y331" i="1" s="1"/>
  <c r="Z331" i="1" s="1"/>
  <c r="X176" i="1"/>
  <c r="Y176" i="1" s="1"/>
  <c r="Z176" i="1" s="1"/>
  <c r="C319" i="1" l="1"/>
  <c r="X332" i="1"/>
  <c r="Y332" i="1" s="1"/>
  <c r="Z332" i="1" s="1"/>
  <c r="X177" i="1"/>
  <c r="Y177" i="1" s="1"/>
  <c r="Z177" i="1" s="1"/>
  <c r="C320" i="1" l="1"/>
  <c r="X333" i="1"/>
  <c r="Y333" i="1" s="1"/>
  <c r="X178" i="1"/>
  <c r="Y178" i="1" s="1"/>
  <c r="Z178" i="1" s="1"/>
  <c r="C321" i="1" l="1"/>
  <c r="X334" i="1"/>
  <c r="Y334" i="1" s="1"/>
  <c r="Z334" i="1" s="1"/>
  <c r="Z333" i="1"/>
  <c r="X179" i="1"/>
  <c r="Y179" i="1" s="1"/>
  <c r="Z179" i="1" s="1"/>
  <c r="C322" i="1" l="1"/>
  <c r="X335" i="1"/>
  <c r="Y335" i="1" s="1"/>
  <c r="Z335" i="1" s="1"/>
  <c r="X180" i="1"/>
  <c r="Y180" i="1" s="1"/>
  <c r="Z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X336" i="1"/>
  <c r="X181" i="1"/>
  <c r="Y181" i="1" s="1"/>
  <c r="Z181" i="1" s="1"/>
  <c r="Y336" i="1" l="1"/>
  <c r="Z336" i="1" s="1"/>
  <c r="X337" i="1"/>
  <c r="X182" i="1"/>
  <c r="Y182" i="1" s="1"/>
  <c r="Z182" i="1" s="1"/>
  <c r="Y337" i="1" l="1"/>
  <c r="Z337" i="1" s="1"/>
  <c r="X338" i="1"/>
  <c r="X183" i="1"/>
  <c r="Y183" i="1" s="1"/>
  <c r="Z183" i="1" s="1"/>
  <c r="Y338" i="1" l="1"/>
  <c r="Z338" i="1" s="1"/>
  <c r="X339" i="1"/>
  <c r="X184" i="1"/>
  <c r="Y184" i="1" s="1"/>
  <c r="Z184" i="1" s="1"/>
  <c r="Y339" i="1" l="1"/>
  <c r="Z339" i="1" s="1"/>
  <c r="X340" i="1"/>
  <c r="X185" i="1"/>
  <c r="Y185" i="1" s="1"/>
  <c r="Z185" i="1" s="1"/>
  <c r="Y340" i="1" l="1"/>
  <c r="Z340" i="1" s="1"/>
  <c r="X341" i="1"/>
  <c r="X186" i="1"/>
  <c r="Y186" i="1" s="1"/>
  <c r="Z186" i="1" s="1"/>
  <c r="Y341" i="1" l="1"/>
  <c r="Z341" i="1" s="1"/>
  <c r="X342" i="1"/>
  <c r="X187" i="1"/>
  <c r="Y187" i="1" s="1"/>
  <c r="Z187" i="1" s="1"/>
  <c r="Y342" i="1" l="1"/>
  <c r="Z342" i="1" s="1"/>
  <c r="X343" i="1"/>
  <c r="X188" i="1"/>
  <c r="Y188" i="1" s="1"/>
  <c r="Z188" i="1" s="1"/>
  <c r="X344" i="1" l="1"/>
  <c r="Y343" i="1"/>
  <c r="Z343" i="1" s="1"/>
  <c r="X189" i="1"/>
  <c r="Y189" i="1" s="1"/>
  <c r="Z189" i="1" s="1"/>
  <c r="Y344" i="1" l="1"/>
  <c r="Z344" i="1" s="1"/>
  <c r="X345" i="1"/>
  <c r="X190" i="1"/>
  <c r="Y190" i="1" s="1"/>
  <c r="Z190" i="1" s="1"/>
  <c r="Y345" i="1" l="1"/>
  <c r="Z345" i="1" s="1"/>
  <c r="X346" i="1"/>
  <c r="X191" i="1"/>
  <c r="Y191" i="1" s="1"/>
  <c r="Z191" i="1" s="1"/>
  <c r="Y346" i="1" l="1"/>
  <c r="Z346" i="1" s="1"/>
  <c r="X347" i="1"/>
  <c r="X192" i="1"/>
  <c r="Y192" i="1" s="1"/>
  <c r="Z192" i="1" s="1"/>
  <c r="Y347" i="1" l="1"/>
  <c r="Z347" i="1" s="1"/>
  <c r="X348" i="1"/>
  <c r="X193" i="1"/>
  <c r="Y193" i="1" s="1"/>
  <c r="Z193" i="1" s="1"/>
  <c r="Y348" i="1" l="1"/>
  <c r="Z348" i="1" s="1"/>
  <c r="X349" i="1"/>
  <c r="X194" i="1"/>
  <c r="Y194" i="1" s="1"/>
  <c r="Z194" i="1" s="1"/>
  <c r="X350" i="1" l="1"/>
  <c r="Y349" i="1"/>
  <c r="Z349" i="1" s="1"/>
  <c r="X195" i="1"/>
  <c r="Y195" i="1" s="1"/>
  <c r="Z195" i="1" s="1"/>
  <c r="X351" i="1" l="1"/>
  <c r="X352" i="1" s="1"/>
  <c r="Y350" i="1"/>
  <c r="Z350" i="1" s="1"/>
  <c r="X196" i="1"/>
  <c r="Y196" i="1" s="1"/>
  <c r="Z196" i="1" s="1"/>
  <c r="X353" i="1" l="1"/>
  <c r="Y352" i="1"/>
  <c r="Y351" i="1"/>
  <c r="Z351" i="1" s="1"/>
  <c r="X197" i="1"/>
  <c r="Y197" i="1" s="1"/>
  <c r="Z197" i="1" s="1"/>
  <c r="Y353" i="1" l="1"/>
  <c r="Z353" i="1" s="1"/>
  <c r="X354" i="1"/>
  <c r="Z352" i="1"/>
  <c r="X198" i="1"/>
  <c r="Y198" i="1" s="1"/>
  <c r="Z198" i="1" s="1"/>
  <c r="Y354" i="1" l="1"/>
  <c r="Z354" i="1" s="1"/>
  <c r="X355" i="1"/>
  <c r="X199" i="1"/>
  <c r="Y199" i="1" s="1"/>
  <c r="Z199" i="1" s="1"/>
  <c r="Y355" i="1" l="1"/>
  <c r="Z355" i="1" s="1"/>
  <c r="X356" i="1"/>
  <c r="X200" i="1"/>
  <c r="Y200" i="1" s="1"/>
  <c r="Z200" i="1" s="1"/>
  <c r="X357" i="1" l="1"/>
  <c r="Y356" i="1"/>
  <c r="Z356" i="1" s="1"/>
  <c r="X201" i="1"/>
  <c r="Y201" i="1" s="1"/>
  <c r="Z201" i="1" s="1"/>
  <c r="X358" i="1" l="1"/>
  <c r="Y357" i="1"/>
  <c r="Z357" i="1" s="1"/>
  <c r="X202" i="1"/>
  <c r="Y202" i="1" s="1"/>
  <c r="Z202" i="1" s="1"/>
  <c r="Y358" i="1" l="1"/>
  <c r="Z358" i="1" s="1"/>
  <c r="X359" i="1"/>
  <c r="X203" i="1"/>
  <c r="Y203" i="1" s="1"/>
  <c r="Z203" i="1" s="1"/>
  <c r="Y359" i="1" l="1"/>
  <c r="Z359" i="1" s="1"/>
  <c r="X360" i="1"/>
  <c r="Y360" i="1" s="1"/>
  <c r="Z360" i="1" s="1"/>
  <c r="X204" i="1"/>
  <c r="Y204" i="1" s="1"/>
  <c r="Z204" i="1" s="1"/>
  <c r="X205" i="1" l="1"/>
  <c r="Y205" i="1" s="1"/>
  <c r="Z205" i="1" s="1"/>
  <c r="X206" i="1" l="1"/>
  <c r="Y206" i="1" s="1"/>
  <c r="Z206" i="1" s="1"/>
  <c r="X207" i="1" l="1"/>
  <c r="Y207" i="1" s="1"/>
  <c r="Z207" i="1" s="1"/>
  <c r="X208" i="1" l="1"/>
  <c r="Y208" i="1" s="1"/>
  <c r="Z208" i="1" s="1"/>
  <c r="X209" i="1" l="1"/>
  <c r="Y209" i="1" s="1"/>
  <c r="Z209" i="1" s="1"/>
  <c r="X210" i="1" l="1"/>
  <c r="Y210" i="1" s="1"/>
  <c r="Z210" i="1" s="1"/>
  <c r="X211" i="1" l="1"/>
  <c r="Y211" i="1" s="1"/>
  <c r="Z211" i="1" s="1"/>
  <c r="X212" i="1" l="1"/>
  <c r="Y212" i="1" s="1"/>
  <c r="Z212" i="1" s="1"/>
  <c r="X213" i="1" l="1"/>
  <c r="Y213" i="1" s="1"/>
  <c r="Z213" i="1" s="1"/>
  <c r="X214" i="1" l="1"/>
  <c r="Y214" i="1" s="1"/>
  <c r="Z214" i="1" s="1"/>
  <c r="X215" i="1" l="1"/>
  <c r="Y215" i="1" s="1"/>
  <c r="Z215" i="1" s="1"/>
  <c r="X216" i="1" l="1"/>
  <c r="Y216" i="1" s="1"/>
  <c r="Z216" i="1" s="1"/>
  <c r="X217" i="1" l="1"/>
  <c r="Y217" i="1" s="1"/>
  <c r="Z217" i="1" s="1"/>
  <c r="X218" i="1" l="1"/>
  <c r="Y218" i="1" s="1"/>
  <c r="Z218" i="1" s="1"/>
  <c r="X219" i="1" l="1"/>
  <c r="Y219" i="1" s="1"/>
  <c r="Z219" i="1" s="1"/>
  <c r="X220" i="1" l="1"/>
  <c r="Y220" i="1" s="1"/>
  <c r="Z220" i="1" s="1"/>
  <c r="X221" i="1" l="1"/>
  <c r="Y221" i="1" s="1"/>
  <c r="Z221" i="1" l="1"/>
  <c r="Z222" i="1"/>
  <c r="B184" i="7"/>
  <c r="B189" i="7"/>
  <c r="B190" i="7"/>
  <c r="C185" i="7"/>
  <c r="B186" i="7" s="1"/>
  <c r="B289" i="7" l="1"/>
  <c r="AC290" i="7" s="1"/>
</calcChain>
</file>

<file path=xl/sharedStrings.xml><?xml version="1.0" encoding="utf-8"?>
<sst xmlns="http://schemas.openxmlformats.org/spreadsheetml/2006/main" count="703" uniqueCount="245">
  <si>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</si>
  <si>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</si>
  <si>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</si>
  <si>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</si>
  <si>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</si>
  <si>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</si>
  <si>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</si>
  <si>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</si>
  <si>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</si>
  <si>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</si>
  <si>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</si>
  <si>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</si>
  <si>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</si>
  <si>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</si>
  <si>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</si>
  <si>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</si>
  <si>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</si>
  <si>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</si>
  <si>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</si>
  <si>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</si>
  <si>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</si>
  <si>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</si>
  <si>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</si>
  <si>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</si>
  <si>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</si>
  <si>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</si>
  <si>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</si>
  <si>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</si>
  <si>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</si>
  <si>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</si>
  <si>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</si>
  <si>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</si>
  <si>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</si>
  <si>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</si>
  <si>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</si>
  <si>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</si>
  <si>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</si>
  <si>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</si>
  <si>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</si>
  <si>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</si>
  <si>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</si>
  <si>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</si>
  <si>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</si>
  <si>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</si>
  <si>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</si>
  <si>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</si>
  <si>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</si>
  <si>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</si>
  <si>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</si>
  <si>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</si>
  <si>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</si>
  <si>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</si>
  <si>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</si>
  <si>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</si>
  <si>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</si>
  <si>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</si>
  <si>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</si>
  <si>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</si>
  <si>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</si>
  <si>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</si>
  <si>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</si>
  <si>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</si>
  <si>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</si>
  <si>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</si>
  <si>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</si>
  <si>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</si>
  <si>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</si>
  <si>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</si>
  <si>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</si>
  <si>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</si>
  <si>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</si>
  <si>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</si>
  <si>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</si>
  <si>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</si>
  <si>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</si>
  <si>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</si>
  <si>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</si>
  <si>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</si>
  <si>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</si>
  <si>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</si>
  <si>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</si>
  <si>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</si>
  <si>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</si>
  <si>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</si>
  <si>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</si>
  <si>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</si>
  <si>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</si>
  <si>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</si>
  <si>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</si>
  <si>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</si>
  <si>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</si>
  <si>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</si>
  <si>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</si>
  <si>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</si>
  <si>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</si>
  <si>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</si>
  <si>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</si>
  <si>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</si>
  <si>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</si>
  <si>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</si>
  <si>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</si>
  <si>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</si>
  <si>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</si>
  <si>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</si>
  <si>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</si>
  <si>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</si>
  <si>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</si>
  <si>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</si>
  <si>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</si>
  <si>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</si>
  <si>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</si>
  <si>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</si>
  <si>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</si>
  <si>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</si>
  <si>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</si>
  <si>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</si>
  <si>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</si>
  <si>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</si>
  <si>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</si>
  <si>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</si>
  <si>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</si>
  <si>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</si>
  <si>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</si>
  <si>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</si>
  <si>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</si>
  <si>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</si>
  <si>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</si>
  <si>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</si>
  <si>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</si>
  <si>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</si>
  <si>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</si>
  <si>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</si>
  <si>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</si>
  <si>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</si>
  <si>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</si>
  <si>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</si>
  <si>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</si>
  <si>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</si>
  <si>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</si>
  <si>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</si>
  <si>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</si>
  <si>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</si>
  <si>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</si>
  <si>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</si>
  <si>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</si>
  <si>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</si>
  <si>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</si>
  <si>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</si>
  <si>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</si>
  <si>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</si>
  <si>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</si>
  <si>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</si>
  <si>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</si>
  <si>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</si>
  <si>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</si>
  <si>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</si>
  <si>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</si>
  <si>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</si>
  <si>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</si>
  <si>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</si>
  <si>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</si>
  <si>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</si>
  <si>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</si>
  <si>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</si>
  <si>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</si>
  <si>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</si>
  <si>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</si>
  <si>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</si>
  <si>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</si>
  <si>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</si>
  <si>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</si>
  <si>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</si>
  <si>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</si>
  <si>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</si>
  <si>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</si>
  <si>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</si>
  <si>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</si>
  <si>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</si>
  <si>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</si>
  <si>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</si>
  <si>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</si>
  <si>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</si>
  <si>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</si>
  <si>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</si>
  <si>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</si>
  <si>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</si>
  <si>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</si>
  <si>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</si>
  <si>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</si>
  <si>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</si>
  <si>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</si>
  <si>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</si>
  <si>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</si>
  <si>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</si>
  <si>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</si>
  <si>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</si>
  <si>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</si>
  <si>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</si>
  <si>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</si>
  <si>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</si>
  <si>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</si>
  <si>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</si>
  <si>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</si>
  <si>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</si>
  <si>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</si>
  <si>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</si>
  <si>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</si>
  <si>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</si>
  <si>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</si>
  <si>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</si>
  <si>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</si>
  <si>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</si>
  <si>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</si>
  <si>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</si>
  <si>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</si>
  <si>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</si>
  <si>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</si>
  <si>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</si>
  <si>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</si>
  <si>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</si>
  <si>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</si>
  <si>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</si>
  <si>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</si>
  <si>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</si>
  <si>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</si>
  <si>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</si>
  <si>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</si>
  <si>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</si>
  <si>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</si>
  <si>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</si>
  <si>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</si>
  <si>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</si>
  <si>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</si>
  <si>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</si>
  <si>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</si>
  <si>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</si>
  <si>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</si>
  <si>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</si>
  <si>
    <t>Anzahl Variants of Concern (laborbestätigt)</t>
  </si>
  <si>
    <t>Prozentualer Anteil Mutationen der laborbestätigten Fälle</t>
  </si>
  <si>
    <t>1.1 Grafiken Laborbestätigte Fälle, Mutationen, Inzidenzen, Todesfälle</t>
  </si>
  <si>
    <t>1.3 Grafiken Hospitalisationen</t>
  </si>
  <si>
    <t>1.4 Labortests</t>
  </si>
  <si>
    <t>1.5 Todesfälle</t>
  </si>
  <si>
    <t>1.2 Grafiken Mutationen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</si>
</sst>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F800]dddd\,\ mmmm\ dd\,\ yyyy\,\ hh:mm:ss"/>
    <numFmt numFmtId="165" formatCode="0.0"/>
    <numFmt numFmtId="166" formatCode="#,##0.0"/>
    <numFmt numFmtId="167" formatCode="[$-F800]dddd\,\ mmmm\ dd\,\ yyyy"/>
    <numFmt numFmtId="168" formatCode="0.0%"/>
  </numFmts>
  <fonts count="3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7">
    <xf numFmtId="0" fontId="0" fillId="0" borderId="0" xfId="0"/>
    <xf numFmtId="0" fontId="20" fillId="8" borderId="0" xfId="0" applyFont="1" applyFill="1" applyBorder="1" applyAlignment="1">
      <alignment wrapText="1"/>
    </xf>
    <xf numFmtId="0" fontId="0" fillId="8" borderId="0" xfId="0" applyFill="1" applyBorder="1" applyAlignment="1">
      <alignment wrapText="1"/>
    </xf>
    <xf numFmtId="0" fontId="21" fillId="8" borderId="0" xfId="7" quotePrefix="1" applyFill="1" applyBorder="1" applyAlignment="1">
      <alignment wrapText="1"/>
    </xf>
    <xf numFmtId="0" fontId="21" fillId="8" borderId="0" xfId="7" quotePrefix="1" applyFill="1" applyBorder="1" applyAlignment="1">
      <alignment horizontal="left" wrapText="1" indent="2"/>
    </xf>
    <xf numFmtId="0" fontId="21" fillId="8" borderId="0" xfId="7" applyFill="1" applyBorder="1" applyAlignment="1">
      <alignment horizontal="left" wrapText="1" indent="2"/>
    </xf>
    <xf numFmtId="0" fontId="21" fillId="8" borderId="0" xfId="7" applyFill="1" applyBorder="1" applyAlignment="1">
      <alignment wrapText="1"/>
    </xf>
    <xf numFmtId="3" fontId="18" fillId="0" borderId="1" xfId="5" applyNumberFormat="1" applyFont="1" applyFill="1" applyBorder="1"/>
    <xf numFmtId="3" fontId="17" fillId="0" borderId="14" xfId="0" applyNumberFormat="1" applyFont="1" applyFill="1" applyBorder="1"/>
    <xf numFmtId="3" fontId="17" fillId="0" borderId="1" xfId="0" applyNumberFormat="1" applyFont="1" applyFill="1" applyBorder="1"/>
    <xf numFmtId="3" fontId="17" fillId="0" borderId="13" xfId="0" applyNumberFormat="1" applyFont="1" applyFill="1" applyBorder="1"/>
    <xf numFmtId="3" fontId="18" fillId="0" borderId="1" xfId="5" quotePrefix="1" applyNumberFormat="1" applyFont="1" applyFill="1" applyBorder="1"/>
    <xf numFmtId="4" fontId="16" fillId="0" borderId="2" xfId="1" applyNumberFormat="1" applyFill="1" applyBorder="1" applyAlignment="1">
      <alignment wrapText="1"/>
    </xf>
    <xf numFmtId="1" fontId="16" fillId="0" borderId="1" xfId="1" applyNumberFormat="1" applyFill="1" applyBorder="1" applyAlignment="1">
      <alignment wrapText="1"/>
    </xf>
    <xf numFmtId="3" fontId="16" fillId="0" borderId="1" xfId="1" applyNumberFormat="1" applyFill="1" applyBorder="1" applyAlignment="1">
      <alignment wrapText="1"/>
    </xf>
    <xf numFmtId="165" fontId="15" fillId="0" borderId="1" xfId="1" applyNumberFormat="1" applyFont="1" applyFill="1" applyBorder="1" applyAlignment="1">
      <alignment wrapText="1"/>
    </xf>
    <xf numFmtId="165" fontId="16" fillId="0" borderId="1" xfId="1" applyNumberFormat="1" applyFill="1" applyBorder="1" applyAlignment="1">
      <alignment horizontal="left" wrapText="1"/>
    </xf>
    <xf numFmtId="165" fontId="16" fillId="0" borderId="1" xfId="1" applyNumberFormat="1" applyFill="1" applyBorder="1" applyAlignment="1">
      <alignment wrapText="1"/>
    </xf>
    <xf numFmtId="0" fontId="16" fillId="0" borderId="1" xfId="1" applyFill="1" applyBorder="1" applyAlignment="1">
      <alignment wrapText="1"/>
    </xf>
    <xf numFmtId="3" fontId="16" fillId="0" borderId="3" xfId="1" applyNumberFormat="1" applyFill="1" applyBorder="1" applyAlignment="1">
      <alignment wrapText="1"/>
    </xf>
    <xf numFmtId="164" fontId="16" fillId="0" borderId="2" xfId="1" applyNumberFormat="1" applyFill="1" applyBorder="1" applyAlignment="1">
      <alignment horizontal="right"/>
    </xf>
    <xf numFmtId="165" fontId="16" fillId="0" borderId="1" xfId="1" applyNumberFormat="1" applyFill="1" applyBorder="1"/>
    <xf numFmtId="0" fontId="16" fillId="0" borderId="1" xfId="1" applyFill="1" applyBorder="1" applyAlignment="1">
      <alignment vertical="center"/>
    </xf>
    <xf numFmtId="1" fontId="16" fillId="0" borderId="1" xfId="1" applyNumberFormat="1" applyFill="1" applyBorder="1"/>
    <xf numFmtId="3" fontId="16" fillId="0" borderId="1" xfId="1" applyNumberFormat="1" applyFill="1" applyBorder="1"/>
    <xf numFmtId="1" fontId="24" fillId="0" borderId="1" xfId="1" applyNumberFormat="1" applyFont="1" applyFill="1" applyBorder="1"/>
    <xf numFmtId="165" fontId="16" fillId="0" borderId="1" xfId="1" applyNumberFormat="1" applyFill="1" applyBorder="1" applyAlignment="1">
      <alignment horizontal="right" vertical="top" wrapText="1"/>
    </xf>
    <xf numFmtId="1" fontId="16" fillId="0" borderId="1" xfId="1" applyNumberFormat="1" applyFill="1" applyBorder="1" applyAlignment="1">
      <alignment horizontal="right" vertical="top" wrapText="1"/>
    </xf>
    <xf numFmtId="1" fontId="16" fillId="0" borderId="1" xfId="1" applyNumberFormat="1" applyFill="1" applyBorder="1" applyAlignment="1">
      <alignment horizontal="right"/>
    </xf>
    <xf numFmtId="3" fontId="16" fillId="0" borderId="1" xfId="1" applyNumberFormat="1" applyFill="1" applyBorder="1" applyAlignment="1">
      <alignment vertical="center"/>
    </xf>
    <xf numFmtId="1" fontId="23" fillId="0" borderId="1" xfId="1" applyNumberFormat="1" applyFont="1" applyFill="1" applyBorder="1"/>
    <xf numFmtId="1" fontId="25" fillId="0" borderId="1" xfId="1" applyNumberFormat="1" applyFont="1" applyFill="1" applyBorder="1"/>
    <xf numFmtId="4" fontId="17" fillId="0" borderId="0" xfId="0" applyNumberFormat="1" applyFont="1" applyFill="1" applyBorder="1"/>
    <xf numFmtId="166" fontId="17" fillId="0" borderId="0" xfId="0" applyNumberFormat="1" applyFont="1" applyFill="1" applyBorder="1"/>
    <xf numFmtId="4" fontId="16" fillId="0" borderId="2" xfId="1" applyNumberFormat="1" applyFill="1" applyBorder="1"/>
    <xf numFmtId="4" fontId="16" fillId="0" borderId="7" xfId="1" applyNumberFormat="1" applyFill="1" applyBorder="1" applyAlignment="1">
      <alignment horizontal="right"/>
    </xf>
    <xf numFmtId="3" fontId="16" fillId="0" borderId="8" xfId="1" applyNumberFormat="1" applyFill="1" applyBorder="1"/>
    <xf numFmtId="165" fontId="16" fillId="0" borderId="8" xfId="1" applyNumberFormat="1" applyFill="1" applyBorder="1"/>
    <xf numFmtId="0" fontId="17" fillId="0" borderId="0" xfId="0" applyFont="1" applyFill="1"/>
    <xf numFmtId="3" fontId="17" fillId="0" borderId="0" xfId="0" applyNumberFormat="1" applyFont="1" applyFill="1" applyBorder="1"/>
    <xf numFmtId="165" fontId="17" fillId="0" borderId="0" xfId="0" applyNumberFormat="1" applyFont="1" applyFill="1" applyBorder="1"/>
    <xf numFmtId="0" fontId="17" fillId="0" borderId="0" xfId="0" applyFont="1" applyFill="1" applyAlignment="1">
      <alignment vertical="center"/>
    </xf>
    <xf numFmtId="0" fontId="0" fillId="0" borderId="0" xfId="0" applyFill="1"/>
    <xf numFmtId="4" fontId="16" fillId="0" borderId="1" xfId="2" applyNumberFormat="1" applyFill="1" applyBorder="1"/>
    <xf numFmtId="1" fontId="16" fillId="0" borderId="1" xfId="2" applyNumberFormat="1" applyFill="1" applyBorder="1"/>
    <xf numFmtId="1" fontId="18" fillId="0" borderId="1" xfId="3" applyNumberFormat="1" applyFont="1" applyFill="1" applyBorder="1" applyAlignment="1">
      <alignment wrapText="1"/>
    </xf>
    <xf numFmtId="1" fontId="18" fillId="0" borderId="1" xfId="3" applyNumberFormat="1" applyFont="1" applyFill="1" applyBorder="1" applyAlignment="1">
      <alignment horizontal="right"/>
    </xf>
    <xf numFmtId="1" fontId="18" fillId="0" borderId="1" xfId="3" applyNumberFormat="1" applyFont="1" applyFill="1" applyBorder="1"/>
    <xf numFmtId="3" fontId="18" fillId="0" borderId="1" xfId="3" applyNumberFormat="1" applyFont="1" applyFill="1" applyBorder="1"/>
    <xf numFmtId="3" fontId="18" fillId="0" borderId="10" xfId="3" applyNumberFormat="1" applyFont="1" applyFill="1" applyBorder="1"/>
    <xf numFmtId="1" fontId="18" fillId="0" borderId="4" xfId="4" applyNumberFormat="1" applyFont="1" applyFill="1" applyBorder="1"/>
    <xf numFmtId="4" fontId="18" fillId="0" borderId="2" xfId="4" applyNumberFormat="1" applyFont="1" applyFill="1" applyBorder="1"/>
    <xf numFmtId="164" fontId="18" fillId="0" borderId="2" xfId="4" applyNumberFormat="1" applyFont="1" applyFill="1" applyBorder="1" applyAlignment="1">
      <alignment horizontal="right"/>
    </xf>
    <xf numFmtId="3" fontId="18" fillId="0" borderId="1" xfId="4" applyNumberFormat="1" applyFont="1" applyFill="1" applyBorder="1"/>
    <xf numFmtId="164" fontId="18" fillId="0" borderId="2" xfId="4" applyNumberFormat="1" applyFont="1" applyFill="1" applyBorder="1"/>
    <xf numFmtId="4" fontId="18" fillId="0" borderId="7" xfId="4" applyNumberFormat="1" applyFont="1" applyFill="1" applyBorder="1" applyAlignment="1">
      <alignment horizontal="right"/>
    </xf>
    <xf numFmtId="4" fontId="18" fillId="0" borderId="4" xfId="6" applyNumberFormat="1" applyFont="1" applyFill="1" applyBorder="1"/>
    <xf numFmtId="4" fontId="18" fillId="0" borderId="2" xfId="6" applyNumberFormat="1" applyFont="1" applyFill="1" applyBorder="1"/>
    <xf numFmtId="4" fontId="18" fillId="0" borderId="1" xfId="6" applyNumberFormat="1" applyFont="1" applyFill="1" applyBorder="1"/>
    <xf numFmtId="164" fontId="18" fillId="0" borderId="2" xfId="6" applyNumberFormat="1" applyFont="1" applyFill="1" applyBorder="1" applyAlignment="1">
      <alignment horizontal="right"/>
    </xf>
    <xf numFmtId="164" fontId="18" fillId="0" borderId="2" xfId="6" applyNumberFormat="1" applyFont="1" applyFill="1" applyBorder="1"/>
    <xf numFmtId="1" fontId="18" fillId="0" borderId="1" xfId="6" applyNumberFormat="1" applyFont="1" applyFill="1" applyBorder="1" applyAlignment="1">
      <alignment horizontal="right"/>
    </xf>
    <xf numFmtId="1" fontId="18" fillId="0" borderId="1" xfId="6" applyNumberFormat="1" applyFont="1" applyFill="1" applyBorder="1"/>
    <xf numFmtId="3" fontId="18" fillId="0" borderId="1" xfId="6" applyNumberFormat="1" applyFont="1" applyFill="1" applyBorder="1"/>
    <xf numFmtId="3" fontId="18" fillId="0" borderId="10" xfId="6" applyNumberFormat="1" applyFont="1" applyFill="1" applyBorder="1"/>
    <xf numFmtId="4" fontId="18" fillId="0" borderId="7" xfId="6" applyNumberFormat="1" applyFont="1" applyFill="1" applyBorder="1" applyAlignment="1">
      <alignment horizontal="right"/>
    </xf>
    <xf numFmtId="3" fontId="18" fillId="0" borderId="8" xfId="6" applyNumberFormat="1" applyFont="1" applyFill="1" applyBorder="1"/>
    <xf numFmtId="1" fontId="18" fillId="0" borderId="4" xfId="2" applyNumberFormat="1" applyFont="1" applyFill="1" applyBorder="1"/>
    <xf numFmtId="4" fontId="18" fillId="0" borderId="2" xfId="2" applyNumberFormat="1" applyFont="1" applyFill="1" applyBorder="1"/>
    <xf numFmtId="4" fontId="18" fillId="0" borderId="1" xfId="2" applyNumberFormat="1" applyFont="1" applyFill="1" applyBorder="1"/>
    <xf numFmtId="1" fontId="18" fillId="0" borderId="1" xfId="2" applyNumberFormat="1" applyFont="1" applyFill="1" applyBorder="1" applyAlignment="1">
      <alignment wrapText="1"/>
    </xf>
    <xf numFmtId="164" fontId="18" fillId="0" borderId="2" xfId="2" applyNumberFormat="1" applyFont="1" applyFill="1" applyBorder="1" applyAlignment="1">
      <alignment horizontal="right"/>
    </xf>
    <xf numFmtId="164" fontId="18" fillId="0" borderId="2" xfId="2" applyNumberFormat="1" applyFont="1" applyFill="1" applyBorder="1"/>
    <xf numFmtId="1" fontId="18" fillId="0" borderId="1" xfId="2" applyNumberFormat="1" applyFont="1" applyFill="1" applyBorder="1" applyAlignment="1">
      <alignment horizontal="right"/>
    </xf>
    <xf numFmtId="1" fontId="18" fillId="0" borderId="1" xfId="2" applyNumberFormat="1" applyFont="1" applyFill="1" applyBorder="1"/>
    <xf numFmtId="3" fontId="18" fillId="0" borderId="1" xfId="2" applyNumberFormat="1" applyFont="1" applyFill="1" applyBorder="1"/>
    <xf numFmtId="3" fontId="18" fillId="0" borderId="1" xfId="2" applyNumberFormat="1" applyFont="1" applyFill="1" applyBorder="1" applyAlignment="1">
      <alignment horizontal="right"/>
    </xf>
    <xf numFmtId="3" fontId="18" fillId="0" borderId="10" xfId="2" applyNumberFormat="1" applyFont="1" applyFill="1" applyBorder="1"/>
    <xf numFmtId="4" fontId="18" fillId="0" borderId="7" xfId="2" applyNumberFormat="1" applyFont="1" applyFill="1" applyBorder="1" applyAlignment="1">
      <alignment horizontal="right"/>
    </xf>
    <xf numFmtId="3" fontId="18" fillId="0" borderId="8" xfId="2" applyNumberFormat="1" applyFont="1" applyFill="1" applyBorder="1"/>
    <xf numFmtId="4" fontId="18" fillId="0" borderId="2" xfId="5" applyNumberFormat="1" applyFont="1" applyFill="1" applyBorder="1" applyAlignment="1">
      <alignment horizontal="center" wrapText="1"/>
    </xf>
    <xf numFmtId="0" fontId="0" fillId="0" borderId="0" xfId="0" applyFill="1" applyAlignment="1">
      <alignment horizontal="center" wrapText="1"/>
    </xf>
    <xf numFmtId="4" fontId="18" fillId="0" borderId="2" xfId="5" applyNumberFormat="1" applyFont="1" applyFill="1" applyBorder="1"/>
    <xf numFmtId="164" fontId="18" fillId="0" borderId="2" xfId="5" applyNumberFormat="1" applyFont="1" applyFill="1" applyBorder="1" applyAlignment="1">
      <alignment horizontal="right"/>
    </xf>
    <xf numFmtId="3" fontId="18" fillId="0" borderId="3" xfId="5" applyNumberFormat="1" applyFont="1" applyFill="1" applyBorder="1"/>
    <xf numFmtId="164" fontId="18" fillId="0" borderId="2" xfId="5" applyNumberFormat="1" applyFont="1" applyFill="1" applyBorder="1"/>
    <xf numFmtId="3" fontId="18" fillId="0" borderId="1" xfId="5" applyNumberFormat="1" applyFont="1" applyFill="1" applyBorder="1" applyAlignment="1">
      <alignment horizontal="right"/>
    </xf>
    <xf numFmtId="4" fontId="18" fillId="0" borderId="7" xfId="5" applyNumberFormat="1" applyFont="1" applyFill="1" applyBorder="1" applyAlignment="1">
      <alignment horizontal="center"/>
    </xf>
    <xf numFmtId="0" fontId="0" fillId="0" borderId="0" xfId="0" applyFill="1" applyAlignment="1">
      <alignment horizontal="center"/>
    </xf>
    <xf numFmtId="3" fontId="17" fillId="0" borderId="0" xfId="0" applyNumberFormat="1" applyFont="1" applyFill="1"/>
    <xf numFmtId="1" fontId="18" fillId="0" borderId="4" xfId="1" applyNumberFormat="1" applyFont="1" applyFill="1" applyBorder="1"/>
    <xf numFmtId="4" fontId="18" fillId="0" borderId="2" xfId="1" applyNumberFormat="1" applyFont="1" applyFill="1" applyBorder="1"/>
    <xf numFmtId="164" fontId="18" fillId="0" borderId="2" xfId="1" applyNumberFormat="1" applyFont="1" applyFill="1" applyBorder="1" applyAlignment="1">
      <alignment horizontal="right"/>
    </xf>
    <xf numFmtId="164" fontId="18" fillId="0" borderId="2" xfId="1" applyNumberFormat="1" applyFont="1" applyFill="1" applyBorder="1"/>
    <xf numFmtId="3" fontId="18" fillId="0" borderId="1" xfId="1" applyNumberFormat="1" applyFont="1" applyFill="1" applyBorder="1"/>
    <xf numFmtId="4" fontId="18" fillId="0" borderId="7" xfId="1" applyNumberFormat="1" applyFont="1" applyFill="1" applyBorder="1" applyAlignment="1">
      <alignment horizontal="right"/>
    </xf>
    <xf numFmtId="3" fontId="18" fillId="0" borderId="8" xfId="1" applyNumberFormat="1" applyFont="1" applyFill="1" applyBorder="1"/>
    <xf numFmtId="3" fontId="26" fillId="0" borderId="1" xfId="5" applyNumberFormat="1" applyFont="1" applyFill="1" applyBorder="1"/>
    <xf numFmtId="164" fontId="18" fillId="0" borderId="11" xfId="1" applyNumberFormat="1" applyFont="1" applyFill="1" applyBorder="1"/>
    <xf numFmtId="3" fontId="18" fillId="0" borderId="10" xfId="1" applyNumberFormat="1" applyFont="1" applyFill="1" applyBorder="1"/>
    <xf numFmtId="4" fontId="17" fillId="0" borderId="1" xfId="0" applyNumberFormat="1" applyFont="1" applyFill="1" applyBorder="1"/>
    <xf numFmtId="3" fontId="18" fillId="0" borderId="14" xfId="5" applyNumberFormat="1" applyFont="1" applyFill="1" applyBorder="1"/>
    <xf numFmtId="0" fontId="27" fillId="0" borderId="1" xfId="0" applyFont="1" applyFill="1" applyBorder="1" applyAlignment="1">
      <alignment horizontal="left"/>
    </xf>
    <xf numFmtId="0" fontId="0" fillId="0" borderId="0" xfId="0" applyBorder="1"/>
    <xf numFmtId="3" fontId="26" fillId="0" borderId="10" xfId="2" applyNumberFormat="1" applyFont="1" applyFill="1" applyBorder="1"/>
    <xf numFmtId="3" fontId="26" fillId="0" borderId="10" xfId="1" applyNumberFormat="1" applyFont="1" applyFill="1" applyBorder="1"/>
    <xf numFmtId="3" fontId="13" fillId="0" borderId="1" xfId="1" applyNumberFormat="1" applyFont="1" applyFill="1" applyBorder="1" applyAlignment="1">
      <alignment horizontal="center" wrapText="1"/>
    </xf>
    <xf numFmtId="1" fontId="13" fillId="0" borderId="1" xfId="1" applyNumberFormat="1" applyFont="1" applyFill="1" applyBorder="1" applyAlignment="1">
      <alignment horizontal="center" wrapText="1"/>
    </xf>
    <xf numFmtId="3" fontId="13" fillId="0" borderId="1" xfId="1" applyNumberFormat="1" applyFont="1" applyFill="1" applyBorder="1" applyAlignment="1">
      <alignment wrapText="1"/>
    </xf>
    <xf numFmtId="164" fontId="18" fillId="0" borderId="11" xfId="6" applyNumberFormat="1" applyFont="1" applyFill="1" applyBorder="1"/>
    <xf numFmtId="164" fontId="18" fillId="0" borderId="11" xfId="2" applyNumberFormat="1" applyFont="1" applyFill="1" applyBorder="1"/>
    <xf numFmtId="0" fontId="27" fillId="0" borderId="1" xfId="0" applyFont="1" applyFill="1" applyBorder="1" applyAlignment="1">
      <alignment horizontal="center"/>
    </xf>
    <xf numFmtId="0" fontId="11" fillId="0" borderId="1" xfId="0" applyFont="1" applyFill="1" applyBorder="1" applyAlignment="1">
      <alignment horizontal="left"/>
    </xf>
    <xf numFmtId="4" fontId="16" fillId="0" borderId="38" xfId="2" applyNumberFormat="1" applyFill="1" applyBorder="1"/>
    <xf numFmtId="4" fontId="16" fillId="0" borderId="39" xfId="2" applyNumberFormat="1" applyFill="1" applyBorder="1"/>
    <xf numFmtId="1" fontId="16" fillId="0" borderId="38" xfId="2" applyNumberFormat="1" applyFill="1" applyBorder="1"/>
    <xf numFmtId="166" fontId="16" fillId="0" borderId="39" xfId="2" applyNumberFormat="1" applyFill="1" applyBorder="1"/>
    <xf numFmtId="3" fontId="10" fillId="0" borderId="3" xfId="1" applyNumberFormat="1" applyFont="1" applyFill="1" applyBorder="1" applyAlignment="1">
      <alignment horizontal="center" wrapText="1"/>
    </xf>
    <xf numFmtId="3" fontId="26" fillId="0" borderId="10" xfId="3" applyNumberFormat="1" applyFont="1" applyFill="1" applyBorder="1"/>
    <xf numFmtId="3" fontId="26" fillId="0" borderId="1" xfId="4" applyNumberFormat="1" applyFont="1" applyFill="1" applyBorder="1"/>
    <xf numFmtId="3" fontId="28" fillId="0" borderId="1" xfId="4" applyNumberFormat="1" applyFont="1" applyFill="1" applyBorder="1"/>
    <xf numFmtId="0" fontId="22" fillId="0" borderId="0" xfId="0" applyFont="1" applyFill="1"/>
    <xf numFmtId="3" fontId="26" fillId="0" borderId="10" xfId="6" applyNumberFormat="1" applyFont="1" applyFill="1" applyBorder="1"/>
    <xf numFmtId="0" fontId="9" fillId="0" borderId="1" xfId="1" applyFont="1" applyFill="1" applyBorder="1" applyAlignment="1">
      <alignment wrapText="1"/>
    </xf>
    <xf numFmtId="0" fontId="16" fillId="0" borderId="14" xfId="1" applyFill="1" applyBorder="1" applyAlignment="1">
      <alignment wrapText="1"/>
    </xf>
    <xf numFmtId="0" fontId="16" fillId="0" borderId="14" xfId="1" applyFill="1" applyBorder="1" applyAlignment="1">
      <alignment vertical="center"/>
    </xf>
    <xf numFmtId="165" fontId="16" fillId="0" borderId="16" xfId="1" applyNumberFormat="1" applyFill="1" applyBorder="1"/>
    <xf numFmtId="3" fontId="8"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7" fillId="0" borderId="14" xfId="1" applyFont="1" applyFill="1" applyBorder="1" applyAlignment="1">
      <alignment wrapText="1"/>
    </xf>
    <xf numFmtId="0" fontId="6" fillId="0" borderId="14" xfId="1" applyFont="1" applyFill="1" applyBorder="1" applyAlignment="1">
      <alignment wrapText="1"/>
    </xf>
    <xf numFmtId="1" fontId="18" fillId="0" borderId="35" xfId="3" applyNumberFormat="1" applyFont="1" applyFill="1" applyBorder="1"/>
    <xf numFmtId="4" fontId="18" fillId="0" borderId="38" xfId="3" applyNumberFormat="1" applyFont="1" applyFill="1" applyBorder="1"/>
    <xf numFmtId="1" fontId="18" fillId="0" borderId="39" xfId="3" applyNumberFormat="1" applyFont="1" applyFill="1" applyBorder="1" applyAlignment="1">
      <alignment wrapText="1"/>
    </xf>
    <xf numFmtId="164" fontId="18" fillId="0" borderId="38" xfId="3" applyNumberFormat="1" applyFont="1" applyFill="1" applyBorder="1" applyAlignment="1">
      <alignment horizontal="right"/>
    </xf>
    <xf numFmtId="1" fontId="18" fillId="0" borderId="39" xfId="3" applyNumberFormat="1" applyFont="1" applyFill="1" applyBorder="1" applyAlignment="1">
      <alignment horizontal="right"/>
    </xf>
    <xf numFmtId="164" fontId="18" fillId="0" borderId="38" xfId="3" applyNumberFormat="1" applyFont="1" applyFill="1" applyBorder="1"/>
    <xf numFmtId="1" fontId="18" fillId="0" borderId="41" xfId="3" applyNumberFormat="1" applyFont="1" applyFill="1" applyBorder="1" applyAlignment="1">
      <alignment horizontal="left"/>
    </xf>
    <xf numFmtId="3" fontId="18" fillId="0" borderId="41" xfId="3" applyNumberFormat="1" applyFont="1" applyFill="1" applyBorder="1"/>
    <xf numFmtId="3" fontId="18" fillId="0" borderId="39" xfId="3" applyNumberFormat="1" applyFont="1" applyFill="1" applyBorder="1"/>
    <xf numFmtId="4" fontId="17" fillId="0" borderId="39" xfId="0" applyNumberFormat="1" applyFont="1" applyFill="1" applyBorder="1"/>
    <xf numFmtId="164" fontId="18" fillId="0" borderId="40" xfId="3" applyNumberFormat="1" applyFont="1" applyFill="1" applyBorder="1"/>
    <xf numFmtId="4" fontId="18" fillId="0" borderId="42" xfId="3" applyNumberFormat="1" applyFont="1" applyFill="1" applyBorder="1" applyAlignment="1">
      <alignment horizontal="right"/>
    </xf>
    <xf numFmtId="3" fontId="18" fillId="0" borderId="43" xfId="3" applyNumberFormat="1" applyFont="1" applyFill="1" applyBorder="1"/>
    <xf numFmtId="3" fontId="18" fillId="0" borderId="44" xfId="3" applyNumberFormat="1" applyFont="1" applyFill="1" applyBorder="1"/>
    <xf numFmtId="0" fontId="29" fillId="0" borderId="0" xfId="0" applyFont="1"/>
    <xf numFmtId="1" fontId="23" fillId="0" borderId="1" xfId="1" applyNumberFormat="1" applyFont="1" applyFill="1" applyBorder="1" applyAlignment="1">
      <alignment wrapText="1"/>
    </xf>
    <xf numFmtId="0" fontId="0" fillId="0" borderId="1" xfId="0" applyFill="1" applyBorder="1"/>
    <xf numFmtId="3" fontId="16" fillId="0" borderId="14" xfId="1" applyNumberFormat="1" applyFill="1" applyBorder="1" applyAlignment="1">
      <alignment vertical="center"/>
    </xf>
    <xf numFmtId="3" fontId="5" fillId="0" borderId="14" xfId="1" applyNumberFormat="1" applyFont="1" applyFill="1" applyBorder="1" applyAlignment="1">
      <alignment wrapText="1"/>
    </xf>
    <xf numFmtId="3" fontId="18" fillId="0" borderId="0" xfId="3" applyNumberFormat="1" applyFont="1" applyFill="1" applyBorder="1"/>
    <xf numFmtId="3" fontId="18" fillId="0" borderId="3" xfId="2" applyNumberFormat="1" applyFont="1" applyFill="1" applyBorder="1" applyAlignment="1">
      <alignment wrapText="1"/>
    </xf>
    <xf numFmtId="3" fontId="18" fillId="0" borderId="3" xfId="2" applyNumberFormat="1" applyFont="1" applyFill="1" applyBorder="1"/>
    <xf numFmtId="3" fontId="26" fillId="0" borderId="3" xfId="2" applyNumberFormat="1" applyFont="1" applyFill="1" applyBorder="1"/>
    <xf numFmtId="3" fontId="18" fillId="0" borderId="12" xfId="2" applyNumberFormat="1" applyFont="1" applyFill="1" applyBorder="1"/>
    <xf numFmtId="3" fontId="18" fillId="0" borderId="9" xfId="2" applyNumberFormat="1" applyFont="1" applyFill="1" applyBorder="1"/>
    <xf numFmtId="165" fontId="0" fillId="0" borderId="39" xfId="0" applyNumberFormat="1" applyFill="1" applyBorder="1"/>
    <xf numFmtId="3" fontId="18" fillId="0" borderId="1" xfId="3" applyNumberFormat="1" applyFont="1" applyFill="1" applyBorder="1" applyAlignment="1">
      <alignment wrapText="1"/>
    </xf>
    <xf numFmtId="3" fontId="18" fillId="0" borderId="1" xfId="3" applyNumberFormat="1" applyFont="1" applyFill="1" applyBorder="1" applyAlignment="1">
      <alignment horizontal="right"/>
    </xf>
    <xf numFmtId="3" fontId="18" fillId="0" borderId="10" xfId="3" applyNumberFormat="1" applyFont="1" applyFill="1" applyBorder="1" applyAlignment="1">
      <alignment horizontal="right"/>
    </xf>
    <xf numFmtId="3" fontId="26" fillId="0" borderId="1" xfId="3" applyNumberFormat="1" applyFont="1" applyFill="1" applyBorder="1" applyAlignment="1">
      <alignment horizontal="right"/>
    </xf>
    <xf numFmtId="3" fontId="18" fillId="0" borderId="3" xfId="4" applyNumberFormat="1" applyFont="1" applyFill="1" applyBorder="1"/>
    <xf numFmtId="3" fontId="18" fillId="0" borderId="1" xfId="4" applyNumberFormat="1" applyFont="1" applyFill="1" applyBorder="1" applyAlignment="1">
      <alignment horizontal="right"/>
    </xf>
    <xf numFmtId="3" fontId="18" fillId="0" borderId="3" xfId="4" applyNumberFormat="1" applyFont="1" applyFill="1" applyBorder="1" applyAlignment="1">
      <alignment horizontal="right"/>
    </xf>
    <xf numFmtId="3" fontId="26" fillId="0" borderId="1" xfId="4" applyNumberFormat="1" applyFont="1" applyFill="1" applyBorder="1" applyAlignment="1">
      <alignment horizontal="right"/>
    </xf>
    <xf numFmtId="3" fontId="18" fillId="0" borderId="3" xfId="6" applyNumberFormat="1" applyFont="1" applyFill="1" applyBorder="1"/>
    <xf numFmtId="3" fontId="18"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28" fillId="0" borderId="3" xfId="6" applyNumberFormat="1" applyFont="1" applyFill="1" applyBorder="1" applyAlignment="1">
      <alignment horizontal="right"/>
    </xf>
    <xf numFmtId="3" fontId="18" fillId="0" borderId="12" xfId="6" applyNumberFormat="1" applyFont="1" applyFill="1" applyBorder="1" applyAlignment="1">
      <alignment horizontal="right"/>
    </xf>
    <xf numFmtId="3" fontId="18"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7" fillId="0" borderId="21" xfId="0" applyNumberFormat="1" applyFont="1" applyFill="1" applyBorder="1"/>
    <xf numFmtId="3" fontId="18" fillId="0" borderId="3" xfId="1" applyNumberFormat="1" applyFont="1" applyFill="1" applyBorder="1"/>
    <xf numFmtId="3" fontId="26" fillId="0" borderId="1" xfId="1" applyNumberFormat="1" applyFont="1" applyFill="1" applyBorder="1"/>
    <xf numFmtId="3" fontId="18" fillId="0" borderId="12" xfId="1" applyNumberFormat="1" applyFont="1" applyFill="1" applyBorder="1"/>
    <xf numFmtId="3" fontId="18" fillId="0" borderId="9" xfId="1" applyNumberFormat="1" applyFont="1" applyFill="1" applyBorder="1"/>
    <xf numFmtId="1" fontId="0" fillId="0" borderId="1" xfId="0" applyNumberFormat="1" applyFill="1" applyBorder="1"/>
    <xf numFmtId="1" fontId="16" fillId="0" borderId="38" xfId="9" applyNumberFormat="1" applyFont="1" applyFill="1" applyBorder="1"/>
    <xf numFmtId="1" fontId="16" fillId="0" borderId="8" xfId="1" applyNumberFormat="1" applyFill="1" applyBorder="1"/>
    <xf numFmtId="1" fontId="0" fillId="0" borderId="1" xfId="0" applyNumberFormat="1" applyBorder="1" applyAlignment="1">
      <alignment horizontal="right"/>
    </xf>
    <xf numFmtId="165" fontId="4" fillId="0" borderId="1" xfId="1" applyNumberFormat="1" applyFont="1" applyFill="1" applyBorder="1" applyAlignment="1">
      <alignment wrapText="1"/>
    </xf>
    <xf numFmtId="1" fontId="30" fillId="0" borderId="1" xfId="0" applyNumberFormat="1" applyFont="1" applyBorder="1" applyAlignment="1">
      <alignment horizontal="right"/>
    </xf>
    <xf numFmtId="0" fontId="21" fillId="8" borderId="0" xfId="7" applyFill="1" applyBorder="1" applyAlignment="1">
      <alignment horizontal="left" wrapText="1"/>
    </xf>
    <xf numFmtId="0" fontId="31" fillId="0" borderId="0" xfId="0" applyFont="1" applyFill="1" applyBorder="1"/>
    <xf numFmtId="0" fontId="31" fillId="0" borderId="4" xfId="0" applyFont="1" applyFill="1" applyBorder="1"/>
    <xf numFmtId="0" fontId="31" fillId="0" borderId="2" xfId="0" applyFont="1" applyFill="1" applyBorder="1"/>
    <xf numFmtId="0" fontId="31" fillId="0" borderId="1" xfId="0" applyFont="1" applyFill="1" applyBorder="1" applyAlignment="1">
      <alignment horizontal="center"/>
    </xf>
    <xf numFmtId="0" fontId="31" fillId="0" borderId="1" xfId="0" applyFont="1" applyFill="1" applyBorder="1"/>
    <xf numFmtId="0" fontId="31" fillId="0" borderId="3" xfId="0" applyFont="1" applyFill="1" applyBorder="1"/>
    <xf numFmtId="0" fontId="31" fillId="0" borderId="1" xfId="0" applyFont="1" applyFill="1" applyBorder="1" applyAlignment="1">
      <alignment wrapText="1"/>
    </xf>
    <xf numFmtId="0" fontId="31" fillId="0" borderId="1" xfId="0" applyFont="1" applyFill="1" applyBorder="1" applyAlignment="1">
      <alignment horizontal="left" wrapText="1"/>
    </xf>
    <xf numFmtId="0" fontId="31" fillId="0" borderId="2" xfId="0" applyFont="1" applyFill="1" applyBorder="1" applyAlignment="1">
      <alignment horizontal="left" vertical="center" wrapText="1"/>
    </xf>
    <xf numFmtId="167" fontId="31" fillId="0" borderId="2" xfId="0" applyNumberFormat="1" applyFont="1" applyFill="1" applyBorder="1" applyAlignment="1">
      <alignment horizontal="left" vertical="center" wrapText="1"/>
    </xf>
    <xf numFmtId="167" fontId="31" fillId="0" borderId="7" xfId="0" applyNumberFormat="1" applyFont="1" applyFill="1" applyBorder="1" applyAlignment="1">
      <alignment horizontal="left" vertical="center" wrapText="1"/>
    </xf>
    <xf numFmtId="0" fontId="31" fillId="0" borderId="8" xfId="0" applyFont="1" applyFill="1" applyBorder="1"/>
    <xf numFmtId="0" fontId="31" fillId="0" borderId="9" xfId="0" applyFont="1" applyFill="1" applyBorder="1"/>
    <xf numFmtId="0" fontId="31" fillId="0" borderId="3" xfId="0" applyFont="1" applyFill="1" applyBorder="1" applyAlignment="1">
      <alignment wrapText="1"/>
    </xf>
    <xf numFmtId="0" fontId="31" fillId="0" borderId="3" xfId="0" applyFont="1" applyFill="1" applyBorder="1" applyAlignment="1">
      <alignment horizontal="center" wrapText="1"/>
    </xf>
    <xf numFmtId="3" fontId="16" fillId="0" borderId="3" xfId="1" applyNumberFormat="1" applyFill="1" applyBorder="1"/>
    <xf numFmtId="3" fontId="23" fillId="0" borderId="3" xfId="1" applyNumberFormat="1" applyFont="1" applyFill="1" applyBorder="1"/>
    <xf numFmtId="3" fontId="12" fillId="0" borderId="3" xfId="1" applyNumberFormat="1" applyFont="1" applyFill="1" applyBorder="1"/>
    <xf numFmtId="3" fontId="16" fillId="0" borderId="9" xfId="1" applyNumberFormat="1" applyFill="1" applyBorder="1"/>
    <xf numFmtId="0" fontId="32" fillId="0" borderId="1" xfId="0" applyFont="1" applyFill="1" applyBorder="1"/>
    <xf numFmtId="1" fontId="16"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30" fillId="0" borderId="1" xfId="0" applyNumberFormat="1" applyFont="1" applyFill="1" applyBorder="1" applyAlignment="1">
      <alignment horizontal="right"/>
    </xf>
    <xf numFmtId="3" fontId="18" fillId="0" borderId="0" xfId="5" applyNumberFormat="1" applyFont="1" applyFill="1" applyBorder="1"/>
    <xf numFmtId="0" fontId="3" fillId="0" borderId="1" xfId="1" applyFont="1" applyFill="1" applyBorder="1" applyAlignment="1">
      <alignment vertical="center"/>
    </xf>
    <xf numFmtId="1" fontId="16"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3" fontId="28" fillId="0" borderId="1" xfId="3" applyNumberFormat="1" applyFont="1" applyFill="1" applyBorder="1" applyAlignment="1">
      <alignment horizontal="right"/>
    </xf>
    <xf numFmtId="3" fontId="28" fillId="0" borderId="3" xfId="2" applyNumberFormat="1" applyFont="1" applyFill="1" applyBorder="1"/>
    <xf numFmtId="165" fontId="2" fillId="0" borderId="1" xfId="1" applyNumberFormat="1" applyFont="1" applyFill="1" applyBorder="1" applyAlignment="1">
      <alignment wrapText="1"/>
    </xf>
    <xf numFmtId="168" fontId="2" fillId="0" borderId="1" xfId="10" applyNumberFormat="1" applyFont="1" applyFill="1" applyBorder="1" applyAlignment="1">
      <alignment wrapText="1"/>
    </xf>
    <xf numFmtId="165" fontId="1" fillId="0" borderId="1" xfId="1" applyNumberFormat="1" applyFont="1" applyFill="1" applyBorder="1" applyAlignment="1">
      <alignment wrapText="1"/>
    </xf>
    <xf numFmtId="1" fontId="16" fillId="0" borderId="1" xfId="1" applyNumberFormat="1" applyFill="1" applyBorder="1" applyAlignment="1">
      <alignment horizontal="center" wrapText="1"/>
    </xf>
    <xf numFmtId="4" fontId="16" fillId="0" borderId="4" xfId="1" applyNumberFormat="1" applyFill="1" applyBorder="1" applyAlignment="1">
      <alignment horizontal="center" wrapText="1"/>
    </xf>
    <xf numFmtId="4" fontId="16" fillId="0" borderId="5" xfId="1" applyNumberFormat="1" applyFill="1" applyBorder="1" applyAlignment="1">
      <alignment horizontal="center" wrapText="1"/>
    </xf>
    <xf numFmtId="4" fontId="16" fillId="0" borderId="6" xfId="1" applyNumberFormat="1" applyFill="1" applyBorder="1" applyAlignment="1">
      <alignment horizontal="center" wrapText="1"/>
    </xf>
    <xf numFmtId="0" fontId="16" fillId="0" borderId="13" xfId="1" applyFill="1" applyBorder="1" applyAlignment="1">
      <alignment horizontal="center" wrapText="1"/>
    </xf>
    <xf numFmtId="0" fontId="16" fillId="0" borderId="20" xfId="1" applyFill="1" applyBorder="1" applyAlignment="1">
      <alignment horizontal="center" wrapText="1"/>
    </xf>
    <xf numFmtId="0" fontId="16" fillId="0" borderId="14" xfId="1" applyFill="1" applyBorder="1" applyAlignment="1">
      <alignment horizontal="center" wrapText="1"/>
    </xf>
    <xf numFmtId="1" fontId="16" fillId="0" borderId="13" xfId="1" applyNumberFormat="1" applyFill="1" applyBorder="1" applyAlignment="1">
      <alignment horizontal="center" wrapText="1"/>
    </xf>
    <xf numFmtId="1" fontId="16" fillId="0" borderId="20" xfId="1" applyNumberFormat="1" applyFill="1" applyBorder="1" applyAlignment="1">
      <alignment horizontal="center" wrapText="1"/>
    </xf>
    <xf numFmtId="1" fontId="16" fillId="0" borderId="14" xfId="1" applyNumberFormat="1" applyFill="1" applyBorder="1" applyAlignment="1">
      <alignment horizontal="center" wrapText="1"/>
    </xf>
    <xf numFmtId="0" fontId="14" fillId="0" borderId="35" xfId="2" applyFont="1" applyFill="1" applyBorder="1" applyAlignment="1">
      <alignment horizontal="center"/>
    </xf>
    <xf numFmtId="0" fontId="16" fillId="0" borderId="36" xfId="2" applyFill="1" applyBorder="1" applyAlignment="1">
      <alignment horizontal="center"/>
    </xf>
    <xf numFmtId="0" fontId="16" fillId="0" borderId="37" xfId="2" applyFill="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9" fillId="0" borderId="36" xfId="3" applyNumberFormat="1" applyFont="1" applyFill="1" applyBorder="1" applyAlignment="1">
      <alignment horizontal="center"/>
    </xf>
    <xf numFmtId="1" fontId="19" fillId="0" borderId="37" xfId="3" applyNumberFormat="1" applyFont="1" applyFill="1" applyBorder="1" applyAlignment="1">
      <alignment horizontal="center"/>
    </xf>
    <xf numFmtId="1" fontId="18" fillId="0" borderId="1" xfId="3" applyNumberFormat="1" applyFont="1" applyFill="1" applyBorder="1" applyAlignment="1">
      <alignment horizontal="center"/>
    </xf>
    <xf numFmtId="1" fontId="18" fillId="0" borderId="39" xfId="3" applyNumberFormat="1" applyFont="1" applyFill="1" applyBorder="1" applyAlignment="1">
      <alignment horizontal="center"/>
    </xf>
    <xf numFmtId="3" fontId="18" fillId="0" borderId="8" xfId="4" applyNumberFormat="1" applyFont="1" applyFill="1" applyBorder="1" applyAlignment="1">
      <alignment horizontal="center"/>
    </xf>
    <xf numFmtId="3" fontId="18" fillId="0" borderId="13" xfId="4" applyNumberFormat="1" applyFont="1" applyFill="1" applyBorder="1" applyAlignment="1">
      <alignment horizontal="center"/>
    </xf>
    <xf numFmtId="3" fontId="18" fillId="0" borderId="14" xfId="4" applyNumberFormat="1" applyFont="1" applyFill="1" applyBorder="1" applyAlignment="1">
      <alignment horizontal="center"/>
    </xf>
    <xf numFmtId="3" fontId="18" fillId="0" borderId="1" xfId="4" applyNumberFormat="1" applyFont="1" applyFill="1" applyBorder="1" applyAlignment="1">
      <alignment horizontal="center"/>
    </xf>
    <xf numFmtId="3" fontId="18" fillId="0" borderId="3" xfId="4" applyNumberFormat="1" applyFont="1" applyFill="1" applyBorder="1" applyAlignment="1">
      <alignment horizontal="center"/>
    </xf>
    <xf numFmtId="3" fontId="18" fillId="0" borderId="19" xfId="4" applyNumberFormat="1" applyFont="1" applyFill="1" applyBorder="1" applyAlignment="1">
      <alignment horizontal="center"/>
    </xf>
    <xf numFmtId="3" fontId="18" fillId="0" borderId="15" xfId="4" applyNumberFormat="1" applyFont="1" applyFill="1" applyBorder="1" applyAlignment="1">
      <alignment horizontal="center"/>
    </xf>
    <xf numFmtId="3" fontId="18" fillId="0" borderId="24" xfId="4" applyNumberFormat="1" applyFont="1" applyFill="1" applyBorder="1" applyAlignment="1">
      <alignment horizontal="center"/>
    </xf>
    <xf numFmtId="3" fontId="19" fillId="0" borderId="17" xfId="4" applyNumberFormat="1" applyFont="1" applyFill="1" applyBorder="1" applyAlignment="1">
      <alignment horizontal="center"/>
    </xf>
    <xf numFmtId="3" fontId="19" fillId="0" borderId="18" xfId="4" applyNumberFormat="1" applyFont="1" applyFill="1" applyBorder="1" applyAlignment="1">
      <alignment horizontal="center"/>
    </xf>
    <xf numFmtId="4" fontId="19" fillId="0" borderId="5" xfId="6" applyNumberFormat="1" applyFont="1" applyFill="1" applyBorder="1" applyAlignment="1">
      <alignment horizontal="center"/>
    </xf>
    <xf numFmtId="4" fontId="19" fillId="0" borderId="6" xfId="6" applyNumberFormat="1" applyFont="1" applyFill="1" applyBorder="1" applyAlignment="1">
      <alignment horizontal="center"/>
    </xf>
    <xf numFmtId="4" fontId="19" fillId="0" borderId="5" xfId="2" applyNumberFormat="1" applyFont="1" applyFill="1" applyBorder="1" applyAlignment="1">
      <alignment horizontal="center"/>
    </xf>
    <xf numFmtId="4" fontId="19" fillId="0" borderId="6" xfId="2" applyNumberFormat="1" applyFont="1" applyFill="1" applyBorder="1" applyAlignment="1">
      <alignment horizontal="center"/>
    </xf>
    <xf numFmtId="4" fontId="18" fillId="0" borderId="1" xfId="2" applyNumberFormat="1" applyFont="1" applyFill="1" applyBorder="1" applyAlignment="1">
      <alignment horizontal="center"/>
    </xf>
    <xf numFmtId="4" fontId="18" fillId="0" borderId="3" xfId="2" applyNumberFormat="1" applyFont="1" applyFill="1" applyBorder="1" applyAlignment="1">
      <alignment horizontal="center"/>
    </xf>
    <xf numFmtId="3" fontId="18" fillId="0" borderId="15" xfId="5" applyNumberFormat="1" applyFont="1" applyFill="1" applyBorder="1" applyAlignment="1">
      <alignment horizontal="center"/>
    </xf>
    <xf numFmtId="3" fontId="18" fillId="0" borderId="16" xfId="5" applyNumberFormat="1" applyFont="1" applyFill="1" applyBorder="1" applyAlignment="1">
      <alignment horizontal="center"/>
    </xf>
    <xf numFmtId="3" fontId="18" fillId="0" borderId="13" xfId="5" applyNumberFormat="1" applyFont="1" applyFill="1" applyBorder="1" applyAlignment="1">
      <alignment horizontal="center" wrapText="1"/>
    </xf>
    <xf numFmtId="3" fontId="18" fillId="0" borderId="14" xfId="5" applyNumberFormat="1" applyFont="1" applyFill="1" applyBorder="1" applyAlignment="1">
      <alignment horizontal="center" wrapText="1"/>
    </xf>
    <xf numFmtId="3" fontId="18" fillId="0" borderId="1" xfId="5" applyNumberFormat="1" applyFont="1" applyFill="1" applyBorder="1" applyAlignment="1">
      <alignment horizontal="center" wrapText="1"/>
    </xf>
    <xf numFmtId="3" fontId="18" fillId="0" borderId="3" xfId="5" applyNumberFormat="1" applyFont="1" applyFill="1" applyBorder="1" applyAlignment="1">
      <alignment horizontal="center" wrapText="1"/>
    </xf>
    <xf numFmtId="3" fontId="19" fillId="0" borderId="5" xfId="1" applyNumberFormat="1" applyFont="1" applyFill="1" applyBorder="1" applyAlignment="1">
      <alignment horizontal="center"/>
    </xf>
    <xf numFmtId="3" fontId="19" fillId="0" borderId="6" xfId="1" applyNumberFormat="1" applyFont="1" applyFill="1" applyBorder="1" applyAlignment="1">
      <alignment horizontal="center"/>
    </xf>
    <xf numFmtId="3" fontId="18" fillId="0" borderId="1" xfId="1" applyNumberFormat="1" applyFont="1" applyFill="1" applyBorder="1" applyAlignment="1">
      <alignment horizontal="center"/>
    </xf>
    <xf numFmtId="3" fontId="18" fillId="0" borderId="3" xfId="1" applyNumberFormat="1" applyFont="1" applyFill="1" applyBorder="1" applyAlignment="1">
      <alignment horizontal="center"/>
    </xf>
    <xf numFmtId="0" fontId="31" fillId="0" borderId="45" xfId="0" applyFont="1" applyFill="1" applyBorder="1" applyAlignment="1">
      <alignment horizontal="center" vertical="top"/>
    </xf>
    <xf numFmtId="0" fontId="31" fillId="0" borderId="46" xfId="0" applyFont="1" applyFill="1" applyBorder="1" applyAlignment="1">
      <alignment horizontal="center" vertical="top"/>
    </xf>
    <xf numFmtId="0" fontId="31" fillId="0" borderId="5" xfId="0" applyFont="1" applyFill="1" applyBorder="1" applyAlignment="1">
      <alignment horizontal="center"/>
    </xf>
    <xf numFmtId="0" fontId="31" fillId="0" borderId="1" xfId="0" applyFont="1" applyFill="1" applyBorder="1" applyAlignment="1">
      <alignment horizontal="center"/>
    </xf>
    <xf numFmtId="0" fontId="31" fillId="0" borderId="13" xfId="0" applyFont="1" applyFill="1" applyBorder="1" applyAlignment="1">
      <alignment horizontal="center"/>
    </xf>
    <xf numFmtId="0" fontId="31" fillId="0" borderId="14" xfId="0" applyFont="1" applyFill="1" applyBorder="1" applyAlignment="1">
      <alignment horizontal="center"/>
    </xf>
  </cellXfs>
  <cellStyles count="11">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Prozent" xfId="10" builtinId="5"/>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3300"/>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Covid-19-Daten'!$A$334:$A$361</c15:sqref>
                  </c15:fullRef>
                </c:ext>
              </c:extLst>
              <c:f>'1. Covid-19-Daten'!$A$335:$A$361</c:f>
              <c:numCache>
                <c:formatCode>[$-F800]dddd\,\ mmmm\ dd\,\ yyyy\,\ hh:mm:ss</c:formatCode>
                <c:ptCount val="27"/>
                <c:pt idx="0">
                  <c:v>44218.333333333336</c:v>
                </c:pt>
                <c:pt idx="1">
                  <c:v>44219.333333333336</c:v>
                </c:pt>
                <c:pt idx="2">
                  <c:v>44220.333333333336</c:v>
                </c:pt>
                <c:pt idx="3">
                  <c:v>44221.333333333336</c:v>
                </c:pt>
                <c:pt idx="4">
                  <c:v>44222.333333333336</c:v>
                </c:pt>
                <c:pt idx="5">
                  <c:v>44223.333333333336</c:v>
                </c:pt>
                <c:pt idx="6">
                  <c:v>44224.333333333336</c:v>
                </c:pt>
                <c:pt idx="7">
                  <c:v>44225.333333333336</c:v>
                </c:pt>
                <c:pt idx="8">
                  <c:v>44226.333333333336</c:v>
                </c:pt>
                <c:pt idx="9">
                  <c:v>44227.333333333336</c:v>
                </c:pt>
                <c:pt idx="10">
                  <c:v>44228.333333333336</c:v>
                </c:pt>
                <c:pt idx="11">
                  <c:v>44229.333333333336</c:v>
                </c:pt>
                <c:pt idx="12">
                  <c:v>44230.333333333336</c:v>
                </c:pt>
                <c:pt idx="13">
                  <c:v>44231.333333333336</c:v>
                </c:pt>
                <c:pt idx="14">
                  <c:v>44232.333333333336</c:v>
                </c:pt>
                <c:pt idx="15">
                  <c:v>44233.333333333336</c:v>
                </c:pt>
                <c:pt idx="16">
                  <c:v>44234.333333333336</c:v>
                </c:pt>
                <c:pt idx="17">
                  <c:v>44235.333333333336</c:v>
                </c:pt>
                <c:pt idx="18">
                  <c:v>44236.333333333336</c:v>
                </c:pt>
                <c:pt idx="19">
                  <c:v>44237.333333333336</c:v>
                </c:pt>
                <c:pt idx="20">
                  <c:v>44238.333333333336</c:v>
                </c:pt>
                <c:pt idx="21">
                  <c:v>44239.333333333336</c:v>
                </c:pt>
                <c:pt idx="22">
                  <c:v>44240.333333333336</c:v>
                </c:pt>
                <c:pt idx="23">
                  <c:v>44241.333333333336</c:v>
                </c:pt>
                <c:pt idx="24">
                  <c:v>44242.333333333336</c:v>
                </c:pt>
                <c:pt idx="25">
                  <c:v>44243.333333333336</c:v>
                </c:pt>
                <c:pt idx="26">
                  <c:v>44244.333333333336</c:v>
                </c:pt>
              </c:numCache>
            </c:numRef>
          </c:cat>
          <c:val>
            <c:numRef>
              <c:extLst>
                <c:ext xmlns:c15="http://schemas.microsoft.com/office/drawing/2012/chart" uri="{02D57815-91ED-43cb-92C2-25804820EDAC}">
                  <c15:fullRef>
                    <c15:sqref>'1. Covid-19-Daten'!$J$334:$J$361</c15:sqref>
                  </c15:fullRef>
                </c:ext>
              </c:extLst>
              <c:f>'1. Covid-19-Daten'!$J$335:$J$361</c:f>
              <c:numCache>
                <c:formatCode>0.0</c:formatCode>
                <c:ptCount val="27"/>
                <c:pt idx="0">
                  <c:v>176.91176470588235</c:v>
                </c:pt>
                <c:pt idx="1">
                  <c:v>177.05882352941177</c:v>
                </c:pt>
                <c:pt idx="2">
                  <c:v>172.64705882352942</c:v>
                </c:pt>
                <c:pt idx="3">
                  <c:v>166.32352941176472</c:v>
                </c:pt>
                <c:pt idx="4">
                  <c:v>160</c:v>
                </c:pt>
                <c:pt idx="5">
                  <c:v>151.47058823529412</c:v>
                </c:pt>
                <c:pt idx="6">
                  <c:v>143.52941176470588</c:v>
                </c:pt>
                <c:pt idx="7">
                  <c:v>139.41176470588235</c:v>
                </c:pt>
                <c:pt idx="8">
                  <c:v>131.91176470588235</c:v>
                </c:pt>
                <c:pt idx="9">
                  <c:v>133.23529411764704</c:v>
                </c:pt>
                <c:pt idx="10">
                  <c:v>128.08823529411768</c:v>
                </c:pt>
                <c:pt idx="11">
                  <c:v>122.20588235294117</c:v>
                </c:pt>
                <c:pt idx="12">
                  <c:v>118.08823529411765</c:v>
                </c:pt>
                <c:pt idx="13">
                  <c:v>113.23529411764706</c:v>
                </c:pt>
                <c:pt idx="14">
                  <c:v>110.44117647058823</c:v>
                </c:pt>
                <c:pt idx="15">
                  <c:v>106.3235294117647</c:v>
                </c:pt>
                <c:pt idx="16">
                  <c:v>103.38235294117646</c:v>
                </c:pt>
                <c:pt idx="17">
                  <c:v>99.117647058823522</c:v>
                </c:pt>
                <c:pt idx="18">
                  <c:v>93.529411764705884</c:v>
                </c:pt>
                <c:pt idx="19">
                  <c:v>90.882352941176478</c:v>
                </c:pt>
                <c:pt idx="20">
                  <c:v>85.588235294117652</c:v>
                </c:pt>
                <c:pt idx="21">
                  <c:v>76.911764705882348</c:v>
                </c:pt>
                <c:pt idx="22">
                  <c:v>76.911764705882348</c:v>
                </c:pt>
                <c:pt idx="23">
                  <c:v>75.294117647058826</c:v>
                </c:pt>
                <c:pt idx="24">
                  <c:v>76.911764705882362</c:v>
                </c:pt>
                <c:pt idx="25">
                  <c:v>72.941176470588232</c:v>
                </c:pt>
                <c:pt idx="26">
                  <c:v>69.852941176470594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Covid-19-Daten'!$B$334:$B$361</c:f>
              <c:numCache>
                <c:formatCode>0</c:formatCode>
                <c:ptCount val="28"/>
                <c:pt idx="0">
                  <c:v>204</c:v>
                </c:pt>
                <c:pt idx="1">
                  <c:v>177</c:v>
                </c:pt>
                <c:pt idx="2">
                  <c:v>160</c:v>
                </c:pt>
                <c:pt idx="3">
                  <c:v>41</c:v>
                </c:pt>
                <c:pt idx="4">
                  <c:v>130</c:v>
                </c:pt>
                <c:pt idx="5">
                  <c:v>179</c:v>
                </c:pt>
                <c:pt idx="6">
                  <c:v>139</c:v>
                </c:pt>
                <c:pt idx="7">
                  <c:v>150</c:v>
                </c:pt>
                <c:pt idx="8">
                  <c:v>149</c:v>
                </c:pt>
                <c:pt idx="9">
                  <c:v>109</c:v>
                </c:pt>
                <c:pt idx="10">
                  <c:v>50</c:v>
                </c:pt>
                <c:pt idx="11">
                  <c:v>95</c:v>
                </c:pt>
                <c:pt idx="12">
                  <c:v>139</c:v>
                </c:pt>
                <c:pt idx="13">
                  <c:v>111</c:v>
                </c:pt>
                <c:pt idx="14">
                  <c:v>117</c:v>
                </c:pt>
                <c:pt idx="15">
                  <c:v>130</c:v>
                </c:pt>
                <c:pt idx="16">
                  <c:v>81</c:v>
                </c:pt>
                <c:pt idx="17">
                  <c:v>30</c:v>
                </c:pt>
                <c:pt idx="18">
                  <c:v>66</c:v>
                </c:pt>
                <c:pt idx="19">
                  <c:v>101</c:v>
                </c:pt>
                <c:pt idx="20">
                  <c:v>93</c:v>
                </c:pt>
                <c:pt idx="21">
                  <c:v>81</c:v>
                </c:pt>
                <c:pt idx="22">
                  <c:v>71</c:v>
                </c:pt>
                <c:pt idx="23">
                  <c:v>81</c:v>
                </c:pt>
                <c:pt idx="24">
                  <c:v>19</c:v>
                </c:pt>
                <c:pt idx="25">
                  <c:v>77</c:v>
                </c:pt>
                <c:pt idx="26">
                  <c:v>74</c:v>
                </c:pt>
                <c:pt idx="27">
                  <c:v>72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Covid-19-Daten'!$A$334:$AD$361</c:f>
              <c:multiLvlStrCache>
                <c:ptCount val="28"/>
                <c:lvl>
                  <c:pt idx="0">
                    <c:v>29'870</c:v>
                  </c:pt>
                  <c:pt idx="1">
                    <c:v>30'115</c:v>
                  </c:pt>
                  <c:pt idx="2">
                    <c:v>30'315</c:v>
                  </c:pt>
                  <c:pt idx="3">
                    <c:v>30'425</c:v>
                  </c:pt>
                  <c:pt idx="4">
                    <c:v>30'540</c:v>
                  </c:pt>
                  <c:pt idx="5">
                    <c:v>30'645</c:v>
                  </c:pt>
                  <c:pt idx="6">
                    <c:v>30'735</c:v>
                  </c:pt>
                  <c:pt idx="7">
                    <c:v>30'825</c:v>
                  </c:pt>
                  <c:pt idx="8">
                    <c:v>30'895</c:v>
                  </c:pt>
                  <c:pt idx="9">
                    <c:v>30'970</c:v>
                  </c:pt>
                  <c:pt idx="10">
                    <c:v>31'040</c:v>
                  </c:pt>
                  <c:pt idx="11">
                    <c:v>31'100</c:v>
                  </c:pt>
                  <c:pt idx="12">
                    <c:v>31'175</c:v>
                  </c:pt>
                  <c:pt idx="13">
                    <c:v>31'240</c:v>
                  </c:pt>
                  <c:pt idx="14">
                    <c:v>31'300</c:v>
                  </c:pt>
                  <c:pt idx="15">
                    <c:v>31'360</c:v>
                  </c:pt>
                  <c:pt idx="16">
                    <c:v>31'420</c:v>
                  </c:pt>
                  <c:pt idx="17">
                    <c:v>31'480</c:v>
                  </c:pt>
                  <c:pt idx="18">
                    <c:v>31'550</c:v>
                  </c:pt>
                  <c:pt idx="19">
                    <c:v>31'615</c:v>
                  </c:pt>
                  <c:pt idx="20">
                    <c:v>31'670</c:v>
                  </c:pt>
                  <c:pt idx="21">
                    <c:v>31'740</c:v>
                  </c:pt>
                  <c:pt idx="22">
                    <c:v>31'795</c:v>
                  </c:pt>
                  <c:pt idx="23">
                    <c:v>31'855</c:v>
                  </c:pt>
                  <c:pt idx="24">
                    <c:v>31'915</c:v>
                  </c:pt>
                  <c:pt idx="25">
                    <c:v>31'965</c:v>
                  </c:pt>
                  <c:pt idx="26">
                    <c:v>32'005</c:v>
                  </c:pt>
                  <c:pt idx="27">
                    <c:v>32'040</c:v>
                  </c:pt>
                </c:lvl>
                <c:lvl>
                  <c:pt idx="0">
                    <c:v>29'870</c:v>
                  </c:pt>
                  <c:pt idx="1">
                    <c:v>30'115</c:v>
                  </c:pt>
                  <c:pt idx="2">
                    <c:v>30'315</c:v>
                  </c:pt>
                  <c:pt idx="3">
                    <c:v>30'425</c:v>
                  </c:pt>
                  <c:pt idx="4">
                    <c:v>30'540</c:v>
                  </c:pt>
                  <c:pt idx="5">
                    <c:v>30'645</c:v>
                  </c:pt>
                  <c:pt idx="6">
                    <c:v>30'735</c:v>
                  </c:pt>
                  <c:pt idx="7">
                    <c:v>30'825</c:v>
                  </c:pt>
                  <c:pt idx="8">
                    <c:v>30'895</c:v>
                  </c:pt>
                  <c:pt idx="9">
                    <c:v>30'970</c:v>
                  </c:pt>
                  <c:pt idx="10">
                    <c:v>31'040</c:v>
                  </c:pt>
                  <c:pt idx="11">
                    <c:v>31'100</c:v>
                  </c:pt>
                  <c:pt idx="12">
                    <c:v>31'175</c:v>
                  </c:pt>
                  <c:pt idx="13">
                    <c:v>31'240</c:v>
                  </c:pt>
                  <c:pt idx="14">
                    <c:v>31'300</c:v>
                  </c:pt>
                  <c:pt idx="15">
                    <c:v>31'360</c:v>
                  </c:pt>
                  <c:pt idx="16">
                    <c:v>31'420</c:v>
                  </c:pt>
                  <c:pt idx="17">
                    <c:v>31'480</c:v>
                  </c:pt>
                  <c:pt idx="18">
                    <c:v>31'550</c:v>
                  </c:pt>
                  <c:pt idx="19">
                    <c:v>31'615</c:v>
                  </c:pt>
                  <c:pt idx="20">
                    <c:v>31'670</c:v>
                  </c:pt>
                  <c:pt idx="21">
                    <c:v>31'740</c:v>
                  </c:pt>
                  <c:pt idx="22">
                    <c:v>31'795</c:v>
                  </c:pt>
                  <c:pt idx="23">
                    <c:v>31'855</c:v>
                  </c:pt>
                  <c:pt idx="24">
                    <c:v>31'915</c:v>
                  </c:pt>
                  <c:pt idx="25">
                    <c:v>31'965</c:v>
                  </c:pt>
                  <c:pt idx="26">
                    <c:v>32'005</c:v>
                  </c:pt>
                  <c:pt idx="27">
                    <c:v>32'040</c:v>
                  </c:pt>
                </c:lvl>
                <c:lvl>
                  <c:pt idx="0">
                    <c:v>29'872</c:v>
                  </c:pt>
                  <c:pt idx="1">
                    <c:v>30'113</c:v>
                  </c:pt>
                  <c:pt idx="2">
                    <c:v>30'317</c:v>
                  </c:pt>
                  <c:pt idx="3">
                    <c:v>30'423</c:v>
                  </c:pt>
                  <c:pt idx="4">
                    <c:v>30'538</c:v>
                  </c:pt>
                  <c:pt idx="5">
                    <c:v>30'647</c:v>
                  </c:pt>
                  <c:pt idx="6">
                    <c:v>30'735</c:v>
                  </c:pt>
                  <c:pt idx="7">
                    <c:v>30'824</c:v>
                  </c:pt>
                  <c:pt idx="8">
                    <c:v>30'896</c:v>
                  </c:pt>
                  <c:pt idx="9">
                    <c:v>30'968</c:v>
                  </c:pt>
                  <c:pt idx="10">
                    <c:v>31'040</c:v>
                  </c:pt>
                  <c:pt idx="11">
                    <c:v>31'099</c:v>
                  </c:pt>
                  <c:pt idx="12">
                    <c:v>31'173</c:v>
                  </c:pt>
                  <c:pt idx="13">
                    <c:v>31'238</c:v>
                  </c:pt>
                  <c:pt idx="14">
                    <c:v>31'299</c:v>
                  </c:pt>
                  <c:pt idx="15">
                    <c:v>31'359</c:v>
                  </c:pt>
                  <c:pt idx="16">
                    <c:v>31'419</c:v>
                  </c:pt>
                  <c:pt idx="17">
                    <c:v>31'479</c:v>
                  </c:pt>
                  <c:pt idx="18">
                    <c:v>31'548</c:v>
                  </c:pt>
                  <c:pt idx="19">
                    <c:v>31'613</c:v>
                  </c:pt>
                  <c:pt idx="20">
                    <c:v>31'672</c:v>
                  </c:pt>
                  <c:pt idx="21">
                    <c:v>31'739</c:v>
                  </c:pt>
                  <c:pt idx="22">
                    <c:v>31'797</c:v>
                  </c:pt>
                  <c:pt idx="23">
                    <c:v>31'855</c:v>
                  </c:pt>
                  <c:pt idx="24">
                    <c:v>31'913</c:v>
                  </c:pt>
                  <c:pt idx="25">
                    <c:v>31'963</c:v>
                  </c:pt>
                  <c:pt idx="26">
                    <c:v>32'003</c:v>
                  </c:pt>
                  <c:pt idx="27">
                    <c:v>32'042</c:v>
                  </c:pt>
                </c:lvl>
                <c:lvl>
                  <c:pt idx="0">
                    <c:v>107</c:v>
                  </c:pt>
                  <c:pt idx="1">
                    <c:v>106</c:v>
                  </c:pt>
                  <c:pt idx="2">
                    <c:v>106</c:v>
                  </c:pt>
                  <c:pt idx="3">
                    <c:v>106</c:v>
                  </c:pt>
                  <c:pt idx="4">
                    <c:v>115</c:v>
                  </c:pt>
                  <c:pt idx="5">
                    <c:v>109</c:v>
                  </c:pt>
                  <c:pt idx="6">
                    <c:v>88</c:v>
                  </c:pt>
                  <c:pt idx="7">
                    <c:v>89</c:v>
                  </c:pt>
                  <c:pt idx="8">
                    <c:v>72</c:v>
                  </c:pt>
                  <c:pt idx="9">
                    <c:v>72</c:v>
                  </c:pt>
                  <c:pt idx="10">
                    <c:v>72</c:v>
                  </c:pt>
                  <c:pt idx="11">
                    <c:v>59</c:v>
                  </c:pt>
                  <c:pt idx="12">
                    <c:v>74</c:v>
                  </c:pt>
                  <c:pt idx="13">
                    <c:v>65</c:v>
                  </c:pt>
                  <c:pt idx="14">
                    <c:v>61</c:v>
                  </c:pt>
                  <c:pt idx="15">
                    <c:v>60</c:v>
                  </c:pt>
                  <c:pt idx="16">
                    <c:v>60</c:v>
                  </c:pt>
                  <c:pt idx="17">
                    <c:v>60</c:v>
                  </c:pt>
                  <c:pt idx="18">
                    <c:v>69</c:v>
                  </c:pt>
                  <c:pt idx="19">
                    <c:v>65</c:v>
                  </c:pt>
                  <c:pt idx="20">
                    <c:v>59</c:v>
                  </c:pt>
                  <c:pt idx="21">
                    <c:v>67</c:v>
                  </c:pt>
                  <c:pt idx="22">
                    <c:v>58</c:v>
                  </c:pt>
                  <c:pt idx="23">
                    <c:v>58</c:v>
                  </c:pt>
                  <c:pt idx="24">
                    <c:v>58</c:v>
                  </c:pt>
                  <c:pt idx="25">
                    <c:v>50</c:v>
                  </c:pt>
                  <c:pt idx="26">
                    <c:v>40</c:v>
                  </c:pt>
                  <c:pt idx="27">
                    <c:v>39</c:v>
                  </c:pt>
                </c:lvl>
                <c:lvl>
                  <c:pt idx="0">
                    <c:v>576</c:v>
                  </c:pt>
                  <c:pt idx="1">
                    <c:v>579</c:v>
                  </c:pt>
                  <c:pt idx="2">
                    <c:v>584</c:v>
                  </c:pt>
                  <c:pt idx="3">
                    <c:v>584</c:v>
                  </c:pt>
                  <c:pt idx="4">
                    <c:v>587</c:v>
                  </c:pt>
                  <c:pt idx="5">
                    <c:v>593</c:v>
                  </c:pt>
                  <c:pt idx="6">
                    <c:v>597</c:v>
                  </c:pt>
                  <c:pt idx="7">
                    <c:v>599</c:v>
                  </c:pt>
                  <c:pt idx="8">
                    <c:v>604</c:v>
                  </c:pt>
                  <c:pt idx="9">
                    <c:v>607</c:v>
                  </c:pt>
                  <c:pt idx="10">
                    <c:v>610</c:v>
                  </c:pt>
                  <c:pt idx="11">
                    <c:v>613</c:v>
                  </c:pt>
                  <c:pt idx="12">
                    <c:v>615</c:v>
                  </c:pt>
                  <c:pt idx="13">
                    <c:v>615</c:v>
                  </c:pt>
                  <c:pt idx="14">
                    <c:v>619</c:v>
                  </c:pt>
                  <c:pt idx="15">
                    <c:v>619</c:v>
                  </c:pt>
                  <c:pt idx="16">
                    <c:v>619</c:v>
                  </c:pt>
                  <c:pt idx="17">
                    <c:v>619</c:v>
                  </c:pt>
                  <c:pt idx="18">
                    <c:v>620</c:v>
                  </c:pt>
                  <c:pt idx="19">
                    <c:v>621</c:v>
                  </c:pt>
                  <c:pt idx="20">
                    <c:v>623</c:v>
                  </c:pt>
                  <c:pt idx="21">
                    <c:v>624</c:v>
                  </c:pt>
                  <c:pt idx="22">
                    <c:v>625</c:v>
                  </c:pt>
                  <c:pt idx="23">
                    <c:v>625</c:v>
                  </c:pt>
                  <c:pt idx="24">
                    <c:v>626</c:v>
                  </c:pt>
                  <c:pt idx="25">
                    <c:v>627</c:v>
                  </c:pt>
                  <c:pt idx="26">
                    <c:v>627</c:v>
                  </c:pt>
                  <c:pt idx="27">
                    <c:v>629</c:v>
                  </c:pt>
                </c:lvl>
                <c:lvl>
                  <c:pt idx="0">
                    <c:v>5</c:v>
                  </c:pt>
                  <c:pt idx="1">
                    <c:v>3</c:v>
                  </c:pt>
                  <c:pt idx="2">
                    <c:v>5</c:v>
                  </c:pt>
                  <c:pt idx="3">
                    <c:v>0</c:v>
                  </c:pt>
                  <c:pt idx="4">
                    <c:v>3</c:v>
                  </c:pt>
                  <c:pt idx="5">
                    <c:v>6</c:v>
                  </c:pt>
                  <c:pt idx="6">
                    <c:v>4</c:v>
                  </c:pt>
                  <c:pt idx="7">
                    <c:v>2</c:v>
                  </c:pt>
                  <c:pt idx="8">
                    <c:v>5</c:v>
                  </c:pt>
                  <c:pt idx="9">
                    <c:v>3</c:v>
                  </c:pt>
                  <c:pt idx="10">
                    <c:v>3</c:v>
                  </c:pt>
                  <c:pt idx="11">
                    <c:v>3</c:v>
                  </c:pt>
                  <c:pt idx="12">
                    <c:v>2</c:v>
                  </c:pt>
                  <c:pt idx="13">
                    <c:v>0</c:v>
                  </c:pt>
                  <c:pt idx="14">
                    <c:v>4</c:v>
                  </c:pt>
                  <c:pt idx="15">
                    <c:v>0</c:v>
                  </c:pt>
                  <c:pt idx="16">
                    <c:v>0</c:v>
                  </c:pt>
                  <c:pt idx="17">
                    <c:v>0</c:v>
                  </c:pt>
                  <c:pt idx="18">
                    <c:v>1</c:v>
                  </c:pt>
                  <c:pt idx="19">
                    <c:v>1</c:v>
                  </c:pt>
                  <c:pt idx="20">
                    <c:v>2</c:v>
                  </c:pt>
                  <c:pt idx="21">
                    <c:v>1</c:v>
                  </c:pt>
                  <c:pt idx="22">
                    <c:v>1</c:v>
                  </c:pt>
                  <c:pt idx="23">
                    <c:v>0</c:v>
                  </c:pt>
                  <c:pt idx="24">
                    <c:v>1</c:v>
                  </c:pt>
                  <c:pt idx="25">
                    <c:v>1</c:v>
                  </c:pt>
                  <c:pt idx="26">
                    <c:v>0</c:v>
                  </c:pt>
                  <c:pt idx="27">
                    <c:v>2</c:v>
                  </c:pt>
                </c:lvl>
                <c:lvl>
                  <c:pt idx="0">
                    <c:v>26</c:v>
                  </c:pt>
                  <c:pt idx="1">
                    <c:v>25</c:v>
                  </c:pt>
                  <c:pt idx="4">
                    <c:v>20</c:v>
                  </c:pt>
                  <c:pt idx="5">
                    <c:v>20</c:v>
                  </c:pt>
                  <c:pt idx="6">
                    <c:v>29</c:v>
                  </c:pt>
                  <c:pt idx="7">
                    <c:v>29</c:v>
                  </c:pt>
                  <c:pt idx="8">
                    <c:v>31</c:v>
                  </c:pt>
                  <c:pt idx="11">
                    <c:v>31</c:v>
                  </c:pt>
                  <c:pt idx="12">
                    <c:v>20</c:v>
                  </c:pt>
                  <c:pt idx="13">
                    <c:v>23</c:v>
                  </c:pt>
                  <c:pt idx="14">
                    <c:v>21</c:v>
                  </c:pt>
                  <c:pt idx="15">
                    <c:v>29</c:v>
                  </c:pt>
                  <c:pt idx="18">
                    <c:v>23</c:v>
                  </c:pt>
                </c:lvl>
                <c:lvl>
                  <c:pt idx="0">
                    <c:v>16</c:v>
                  </c:pt>
                  <c:pt idx="1">
                    <c:v>14</c:v>
                  </c:pt>
                  <c:pt idx="4">
                    <c:v>8</c:v>
                  </c:pt>
                  <c:pt idx="5">
                    <c:v>9</c:v>
                  </c:pt>
                  <c:pt idx="6">
                    <c:v>16</c:v>
                  </c:pt>
                  <c:pt idx="7">
                    <c:v>14</c:v>
                  </c:pt>
                  <c:pt idx="8">
                    <c:v>15</c:v>
                  </c:pt>
                  <c:pt idx="11">
                    <c:v>19</c:v>
                  </c:pt>
                  <c:pt idx="12">
                    <c:v>14</c:v>
                  </c:pt>
                  <c:pt idx="13">
                    <c:v>13</c:v>
                  </c:pt>
                  <c:pt idx="14">
                    <c:v>10</c:v>
                  </c:pt>
                  <c:pt idx="15">
                    <c:v>19</c:v>
                  </c:pt>
                  <c:pt idx="18">
                    <c:v>12</c:v>
                  </c:pt>
                  <c:pt idx="19">
                    <c:v>10</c:v>
                  </c:pt>
                  <c:pt idx="20">
                    <c:v>17</c:v>
                  </c:pt>
                  <c:pt idx="21">
                    <c:v>21</c:v>
                  </c:pt>
                  <c:pt idx="22">
                    <c:v>24</c:v>
                  </c:pt>
                  <c:pt idx="25">
                    <c:v>21</c:v>
                  </c:pt>
                  <c:pt idx="26">
                    <c:v>17</c:v>
                  </c:pt>
                  <c:pt idx="27">
                    <c:v>15</c:v>
                  </c:pt>
                </c:lvl>
                <c:lvl>
                  <c:pt idx="0">
                    <c:v>10</c:v>
                  </c:pt>
                  <c:pt idx="1">
                    <c:v>11</c:v>
                  </c:pt>
                  <c:pt idx="4">
                    <c:v>12</c:v>
                  </c:pt>
                  <c:pt idx="5">
                    <c:v>11</c:v>
                  </c:pt>
                  <c:pt idx="6">
                    <c:v>13</c:v>
                  </c:pt>
                  <c:pt idx="7">
                    <c:v>15</c:v>
                  </c:pt>
                  <c:pt idx="8">
                    <c:v>16</c:v>
                  </c:pt>
                  <c:pt idx="11">
                    <c:v>12</c:v>
                  </c:pt>
                  <c:pt idx="12">
                    <c:v>6</c:v>
                  </c:pt>
                  <c:pt idx="13">
                    <c:v>10</c:v>
                  </c:pt>
                  <c:pt idx="14">
                    <c:v>11</c:v>
                  </c:pt>
                  <c:pt idx="15">
                    <c:v>10</c:v>
                  </c:pt>
                  <c:pt idx="18">
                    <c:v>11</c:v>
                  </c:pt>
                  <c:pt idx="19">
                    <c:v>10</c:v>
                  </c:pt>
                  <c:pt idx="20">
                    <c:v>9</c:v>
                  </c:pt>
                  <c:pt idx="21">
                    <c:v>15</c:v>
                  </c:pt>
                  <c:pt idx="22">
                    <c:v>14</c:v>
                  </c:pt>
                  <c:pt idx="25">
                    <c:v>17</c:v>
                  </c:pt>
                  <c:pt idx="26">
                    <c:v>17</c:v>
                  </c:pt>
                  <c:pt idx="27">
                    <c:v>16</c:v>
                  </c:pt>
                </c:lvl>
                <c:lvl>
                  <c:pt idx="0">
                    <c:v>10</c:v>
                  </c:pt>
                  <c:pt idx="1">
                    <c:v>11</c:v>
                  </c:pt>
                  <c:pt idx="4">
                    <c:v>11</c:v>
                  </c:pt>
                  <c:pt idx="5">
                    <c:v>11</c:v>
                  </c:pt>
                  <c:pt idx="6">
                    <c:v>13</c:v>
                  </c:pt>
                  <c:pt idx="7">
                    <c:v>14</c:v>
                  </c:pt>
                  <c:pt idx="8">
                    <c:v>14</c:v>
                  </c:pt>
                  <c:pt idx="11">
                    <c:v>10</c:v>
                  </c:pt>
                  <c:pt idx="12">
                    <c:v>4</c:v>
                  </c:pt>
                  <c:pt idx="13">
                    <c:v>9</c:v>
                  </c:pt>
                  <c:pt idx="14">
                    <c:v>9</c:v>
                  </c:pt>
                  <c:pt idx="15">
                    <c:v>9</c:v>
                  </c:pt>
                  <c:pt idx="18">
                    <c:v>9</c:v>
                  </c:pt>
                  <c:pt idx="19">
                    <c:v>8</c:v>
                  </c:pt>
                  <c:pt idx="20">
                    <c:v>7</c:v>
                  </c:pt>
                  <c:pt idx="21">
                    <c:v>13</c:v>
                  </c:pt>
                  <c:pt idx="22">
                    <c:v>12</c:v>
                  </c:pt>
                  <c:pt idx="25">
                    <c:v>16</c:v>
                  </c:pt>
                  <c:pt idx="26">
                    <c:v>15</c:v>
                  </c:pt>
                  <c:pt idx="27">
                    <c:v>15</c:v>
                  </c:pt>
                </c:lvl>
                <c:lvl>
                  <c:pt idx="0">
                    <c:v>42</c:v>
                  </c:pt>
                  <c:pt idx="1">
                    <c:v>41</c:v>
                  </c:pt>
                  <c:pt idx="4">
                    <c:v>36</c:v>
                  </c:pt>
                  <c:pt idx="5">
                    <c:v>39</c:v>
                  </c:pt>
                  <c:pt idx="6">
                    <c:v>37</c:v>
                  </c:pt>
                  <c:pt idx="7">
                    <c:v>35</c:v>
                  </c:pt>
                  <c:pt idx="8">
                    <c:v>34</c:v>
                  </c:pt>
                  <c:pt idx="11">
                    <c:v>38</c:v>
                  </c:pt>
                  <c:pt idx="12">
                    <c:v>44</c:v>
                  </c:pt>
                  <c:pt idx="13">
                    <c:v>39</c:v>
                  </c:pt>
                  <c:pt idx="14">
                    <c:v>39</c:v>
                  </c:pt>
                  <c:pt idx="15">
                    <c:v>40</c:v>
                  </c:pt>
                  <c:pt idx="18">
                    <c:v>39</c:v>
                  </c:pt>
                  <c:pt idx="19">
                    <c:v>40</c:v>
                  </c:pt>
                  <c:pt idx="20">
                    <c:v>39</c:v>
                  </c:pt>
                  <c:pt idx="21">
                    <c:v>35</c:v>
                  </c:pt>
                  <c:pt idx="22">
                    <c:v>36</c:v>
                  </c:pt>
                  <c:pt idx="25">
                    <c:v>31</c:v>
                  </c:pt>
                  <c:pt idx="26">
                    <c:v>32</c:v>
                  </c:pt>
                  <c:pt idx="27">
                    <c:v>33</c:v>
                  </c:pt>
                </c:lvl>
                <c:lvl>
                  <c:pt idx="0">
                    <c:v>20</c:v>
                  </c:pt>
                  <c:pt idx="1">
                    <c:v>19</c:v>
                  </c:pt>
                  <c:pt idx="4">
                    <c:v>20</c:v>
                  </c:pt>
                  <c:pt idx="5">
                    <c:v>17</c:v>
                  </c:pt>
                  <c:pt idx="6">
                    <c:v>16</c:v>
                  </c:pt>
                  <c:pt idx="7">
                    <c:v>17</c:v>
                  </c:pt>
                  <c:pt idx="8">
                    <c:v>16</c:v>
                  </c:pt>
                  <c:pt idx="11">
                    <c:v>19</c:v>
                  </c:pt>
                  <c:pt idx="12">
                    <c:v>24</c:v>
                  </c:pt>
                  <c:pt idx="13">
                    <c:v>19</c:v>
                  </c:pt>
                  <c:pt idx="14">
                    <c:v>16</c:v>
                  </c:pt>
                  <c:pt idx="15">
                    <c:v>14</c:v>
                  </c:pt>
                  <c:pt idx="18">
                    <c:v>18</c:v>
                  </c:pt>
                  <c:pt idx="19">
                    <c:v>16</c:v>
                  </c:pt>
                  <c:pt idx="20">
                    <c:v>13</c:v>
                  </c:pt>
                  <c:pt idx="21">
                    <c:v>15</c:v>
                  </c:pt>
                  <c:pt idx="22">
                    <c:v>12</c:v>
                  </c:pt>
                  <c:pt idx="25">
                    <c:v>15</c:v>
                  </c:pt>
                  <c:pt idx="26">
                    <c:v>14</c:v>
                  </c:pt>
                  <c:pt idx="27">
                    <c:v>13</c:v>
                  </c:pt>
                </c:lvl>
                <c:lvl>
                  <c:pt idx="0">
                    <c:v>2</c:v>
                  </c:pt>
                  <c:pt idx="1">
                    <c:v>3</c:v>
                  </c:pt>
                  <c:pt idx="4">
                    <c:v>5</c:v>
                  </c:pt>
                  <c:pt idx="5">
                    <c:v>5</c:v>
                  </c:pt>
                  <c:pt idx="6">
                    <c:v>3</c:v>
                  </c:pt>
                  <c:pt idx="7">
                    <c:v>4</c:v>
                  </c:pt>
                  <c:pt idx="8">
                    <c:v>3</c:v>
                  </c:pt>
                  <c:pt idx="11">
                    <c:v>3</c:v>
                  </c:pt>
                  <c:pt idx="12">
                    <c:v>4</c:v>
                  </c:pt>
                  <c:pt idx="13">
                    <c:v>3</c:v>
                  </c:pt>
                  <c:pt idx="14">
                    <c:v>1</c:v>
                  </c:pt>
                  <c:pt idx="15">
                    <c:v>1</c:v>
                  </c:pt>
                  <c:pt idx="18">
                    <c:v>3</c:v>
                  </c:pt>
                  <c:pt idx="19">
                    <c:v>3</c:v>
                  </c:pt>
                  <c:pt idx="20">
                    <c:v>1</c:v>
                  </c:pt>
                  <c:pt idx="21">
                    <c:v>2</c:v>
                  </c:pt>
                  <c:pt idx="22">
                    <c:v>1</c:v>
                  </c:pt>
                  <c:pt idx="25">
                    <c:v>2</c:v>
                  </c:pt>
                  <c:pt idx="26">
                    <c:v>4</c:v>
                  </c:pt>
                  <c:pt idx="27">
                    <c:v>4</c:v>
                  </c:pt>
                </c:lvl>
                <c:lvl>
                  <c:pt idx="0">
                    <c:v>18</c:v>
                  </c:pt>
                  <c:pt idx="1">
                    <c:v>16</c:v>
                  </c:pt>
                  <c:pt idx="4">
                    <c:v>15</c:v>
                  </c:pt>
                  <c:pt idx="5">
                    <c:v>12</c:v>
                  </c:pt>
                  <c:pt idx="6">
                    <c:v>13</c:v>
                  </c:pt>
                  <c:pt idx="7">
                    <c:v>13</c:v>
                  </c:pt>
                  <c:pt idx="8">
                    <c:v>13</c:v>
                  </c:pt>
                  <c:pt idx="11">
                    <c:v>16</c:v>
                  </c:pt>
                  <c:pt idx="12">
                    <c:v>20</c:v>
                  </c:pt>
                  <c:pt idx="13">
                    <c:v>16</c:v>
                  </c:pt>
                  <c:pt idx="14">
                    <c:v>15</c:v>
                  </c:pt>
                  <c:pt idx="15">
                    <c:v>13</c:v>
                  </c:pt>
                  <c:pt idx="18">
                    <c:v>15</c:v>
                  </c:pt>
                  <c:pt idx="19">
                    <c:v>13</c:v>
                  </c:pt>
                  <c:pt idx="20">
                    <c:v>12</c:v>
                  </c:pt>
                  <c:pt idx="21">
                    <c:v>13</c:v>
                  </c:pt>
                  <c:pt idx="22">
                    <c:v>11</c:v>
                  </c:pt>
                  <c:pt idx="25">
                    <c:v>13</c:v>
                  </c:pt>
                  <c:pt idx="26">
                    <c:v>10</c:v>
                  </c:pt>
                  <c:pt idx="27">
                    <c:v>9</c:v>
                  </c:pt>
                </c:lvl>
                <c:lvl>
                  <c:pt idx="0">
                    <c:v>87</c:v>
                  </c:pt>
                  <c:pt idx="1">
                    <c:v>87</c:v>
                  </c:pt>
                  <c:pt idx="4">
                    <c:v>95</c:v>
                  </c:pt>
                  <c:pt idx="5">
                    <c:v>92</c:v>
                  </c:pt>
                  <c:pt idx="6">
                    <c:v>72</c:v>
                  </c:pt>
                  <c:pt idx="7">
                    <c:v>72</c:v>
                  </c:pt>
                  <c:pt idx="8">
                    <c:v>56</c:v>
                  </c:pt>
                  <c:pt idx="11">
                    <c:v>40</c:v>
                  </c:pt>
                  <c:pt idx="12">
                    <c:v>50</c:v>
                  </c:pt>
                  <c:pt idx="13">
                    <c:v>46</c:v>
                  </c:pt>
                  <c:pt idx="14">
                    <c:v>45</c:v>
                  </c:pt>
                  <c:pt idx="15">
                    <c:v>46</c:v>
                  </c:pt>
                  <c:pt idx="18">
                    <c:v>51</c:v>
                  </c:pt>
                  <c:pt idx="19">
                    <c:v>49</c:v>
                  </c:pt>
                  <c:pt idx="20">
                    <c:v>46</c:v>
                  </c:pt>
                  <c:pt idx="21">
                    <c:v>52</c:v>
                  </c:pt>
                  <c:pt idx="22">
                    <c:v>46</c:v>
                  </c:pt>
                  <c:pt idx="25">
                    <c:v>35</c:v>
                  </c:pt>
                  <c:pt idx="26">
                    <c:v>26</c:v>
                  </c:pt>
                  <c:pt idx="27">
                    <c:v>26</c:v>
                  </c:pt>
                </c:lvl>
                <c:lvl>
                  <c:pt idx="0">
                    <c:v>392.2</c:v>
                  </c:pt>
                  <c:pt idx="1">
                    <c:v>382.9</c:v>
                  </c:pt>
                  <c:pt idx="2">
                    <c:v>376.5</c:v>
                  </c:pt>
                  <c:pt idx="3">
                    <c:v>365.3</c:v>
                  </c:pt>
                  <c:pt idx="4">
                    <c:v>354.6</c:v>
                  </c:pt>
                  <c:pt idx="5">
                    <c:v>340.3</c:v>
                  </c:pt>
                  <c:pt idx="6">
                    <c:v>333.8</c:v>
                  </c:pt>
                  <c:pt idx="7">
                    <c:v>317.5</c:v>
                  </c:pt>
                  <c:pt idx="8">
                    <c:v>316.3</c:v>
                  </c:pt>
                  <c:pt idx="9">
                    <c:v>309.0</c:v>
                  </c:pt>
                  <c:pt idx="10">
                    <c:v>305.9</c:v>
                  </c:pt>
                  <c:pt idx="11">
                    <c:v>294.4</c:v>
                  </c:pt>
                  <c:pt idx="12">
                    <c:v>282.2</c:v>
                  </c:pt>
                  <c:pt idx="13">
                    <c:v>269.6</c:v>
                  </c:pt>
                  <c:pt idx="14">
                    <c:v>256.8</c:v>
                  </c:pt>
                  <c:pt idx="15">
                    <c:v>249.9</c:v>
                  </c:pt>
                  <c:pt idx="16">
                    <c:v>238.2</c:v>
                  </c:pt>
                  <c:pt idx="17">
                    <c:v>236.6</c:v>
                  </c:pt>
                  <c:pt idx="18">
                    <c:v>227.2</c:v>
                  </c:pt>
                  <c:pt idx="19">
                    <c:v>215.7</c:v>
                  </c:pt>
                  <c:pt idx="20">
                    <c:v>209.0</c:v>
                  </c:pt>
                  <c:pt idx="21">
                    <c:v>198.8</c:v>
                  </c:pt>
                  <c:pt idx="22">
                    <c:v>187.4</c:v>
                  </c:pt>
                  <c:pt idx="23">
                    <c:v>183.2</c:v>
                  </c:pt>
                  <c:pt idx="24">
                    <c:v>178.7</c:v>
                  </c:pt>
                  <c:pt idx="25">
                    <c:v>176.0</c:v>
                  </c:pt>
                  <c:pt idx="26">
                    <c:v>166.5</c:v>
                  </c:pt>
                  <c:pt idx="27">
                    <c:v>160.7</c:v>
                  </c:pt>
                </c:lvl>
                <c:lvl>
                  <c:pt idx="0">
                    <c:v>174.0</c:v>
                  </c:pt>
                  <c:pt idx="1">
                    <c:v>176.9</c:v>
                  </c:pt>
                  <c:pt idx="2">
                    <c:v>177.1</c:v>
                  </c:pt>
                  <c:pt idx="3">
                    <c:v>172.6</c:v>
                  </c:pt>
                  <c:pt idx="4">
                    <c:v>166.3</c:v>
                  </c:pt>
                  <c:pt idx="5">
                    <c:v>160.0</c:v>
                  </c:pt>
                  <c:pt idx="6">
                    <c:v>151.5</c:v>
                  </c:pt>
                  <c:pt idx="7">
                    <c:v>143.5</c:v>
                  </c:pt>
                  <c:pt idx="8">
                    <c:v>139.4</c:v>
                  </c:pt>
                  <c:pt idx="9">
                    <c:v>131.9</c:v>
                  </c:pt>
                  <c:pt idx="10">
                    <c:v>133.2</c:v>
                  </c:pt>
                  <c:pt idx="11">
                    <c:v>128.1</c:v>
                  </c:pt>
                  <c:pt idx="12">
                    <c:v>122.2</c:v>
                  </c:pt>
                  <c:pt idx="13">
                    <c:v>118.1</c:v>
                  </c:pt>
                  <c:pt idx="14">
                    <c:v>113.2</c:v>
                  </c:pt>
                  <c:pt idx="15">
                    <c:v>110.4</c:v>
                  </c:pt>
                  <c:pt idx="16">
                    <c:v>106.3</c:v>
                  </c:pt>
                  <c:pt idx="17">
                    <c:v>103.4</c:v>
                  </c:pt>
                  <c:pt idx="18">
                    <c:v>99.1</c:v>
                  </c:pt>
                  <c:pt idx="19">
                    <c:v>93.5</c:v>
                  </c:pt>
                  <c:pt idx="20">
                    <c:v>90.9</c:v>
                  </c:pt>
                  <c:pt idx="21">
                    <c:v>85.6</c:v>
                  </c:pt>
                  <c:pt idx="22">
                    <c:v>76.9</c:v>
                  </c:pt>
                  <c:pt idx="23">
                    <c:v>76.9</c:v>
                  </c:pt>
                  <c:pt idx="24">
                    <c:v>75.3</c:v>
                  </c:pt>
                  <c:pt idx="25">
                    <c:v>76.9</c:v>
                  </c:pt>
                  <c:pt idx="26">
                    <c:v>72.9</c:v>
                  </c:pt>
                  <c:pt idx="27">
                    <c:v>69.9</c:v>
                  </c:pt>
                </c:lvl>
                <c:lvl>
                  <c:pt idx="0">
                    <c:v>24.9</c:v>
                  </c:pt>
                  <c:pt idx="1">
                    <c:v>25.3</c:v>
                  </c:pt>
                  <c:pt idx="2">
                    <c:v>25.3</c:v>
                  </c:pt>
                  <c:pt idx="3">
                    <c:v>24.7</c:v>
                  </c:pt>
                  <c:pt idx="4">
                    <c:v>23.8</c:v>
                  </c:pt>
                  <c:pt idx="5">
                    <c:v>22.9</c:v>
                  </c:pt>
                  <c:pt idx="6">
                    <c:v>21.6</c:v>
                  </c:pt>
                  <c:pt idx="7">
                    <c:v>20.5</c:v>
                  </c:pt>
                  <c:pt idx="8">
                    <c:v>19.9</c:v>
                  </c:pt>
                  <c:pt idx="9">
                    <c:v>18.8</c:v>
                  </c:pt>
                  <c:pt idx="10">
                    <c:v>19.0</c:v>
                  </c:pt>
                  <c:pt idx="11">
                    <c:v>18.3</c:v>
                  </c:pt>
                  <c:pt idx="12">
                    <c:v>17.5</c:v>
                  </c:pt>
                  <c:pt idx="13">
                    <c:v>16.9</c:v>
                  </c:pt>
                  <c:pt idx="14">
                    <c:v>16.2</c:v>
                  </c:pt>
                  <c:pt idx="15">
                    <c:v>15.8</c:v>
                  </c:pt>
                  <c:pt idx="16">
                    <c:v>15.2</c:v>
                  </c:pt>
                  <c:pt idx="17">
                    <c:v>14.8</c:v>
                  </c:pt>
                  <c:pt idx="18">
                    <c:v>14.2</c:v>
                  </c:pt>
                  <c:pt idx="19">
                    <c:v>13.4</c:v>
                  </c:pt>
                  <c:pt idx="20">
                    <c:v>13.0</c:v>
                  </c:pt>
                  <c:pt idx="21">
                    <c:v>12.2</c:v>
                  </c:pt>
                  <c:pt idx="22">
                    <c:v>11.0</c:v>
                  </c:pt>
                  <c:pt idx="23">
                    <c:v>11.0</c:v>
                  </c:pt>
                  <c:pt idx="24">
                    <c:v>10.8</c:v>
                  </c:pt>
                  <c:pt idx="25">
                    <c:v>11.0</c:v>
                  </c:pt>
                  <c:pt idx="26">
                    <c:v>10.4</c:v>
                  </c:pt>
                  <c:pt idx="27">
                    <c:v>10.0</c:v>
                  </c:pt>
                </c:lvl>
                <c:lvl>
                  <c:pt idx="0">
                    <c:v>30.0</c:v>
                  </c:pt>
                  <c:pt idx="1">
                    <c:v>26.0</c:v>
                  </c:pt>
                  <c:pt idx="2">
                    <c:v>23.5</c:v>
                  </c:pt>
                  <c:pt idx="3">
                    <c:v>6.0</c:v>
                  </c:pt>
                  <c:pt idx="4">
                    <c:v>19.1</c:v>
                  </c:pt>
                  <c:pt idx="5">
                    <c:v>26.3</c:v>
                  </c:pt>
                  <c:pt idx="6">
                    <c:v>20.4</c:v>
                  </c:pt>
                  <c:pt idx="7">
                    <c:v>22.1</c:v>
                  </c:pt>
                  <c:pt idx="8">
                    <c:v>21.9</c:v>
                  </c:pt>
                  <c:pt idx="9">
                    <c:v>16.0</c:v>
                  </c:pt>
                  <c:pt idx="10">
                    <c:v>7.4</c:v>
                  </c:pt>
                  <c:pt idx="11">
                    <c:v>14.0</c:v>
                  </c:pt>
                  <c:pt idx="12">
                    <c:v>20.4</c:v>
                  </c:pt>
                  <c:pt idx="13">
                    <c:v>16.3</c:v>
                  </c:pt>
                  <c:pt idx="14">
                    <c:v>17.2</c:v>
                  </c:pt>
                  <c:pt idx="15">
                    <c:v>19.1</c:v>
                  </c:pt>
                  <c:pt idx="16">
                    <c:v>11.9</c:v>
                  </c:pt>
                  <c:pt idx="17">
                    <c:v>4.4</c:v>
                  </c:pt>
                  <c:pt idx="18">
                    <c:v>9.7</c:v>
                  </c:pt>
                  <c:pt idx="19">
                    <c:v>14.9</c:v>
                  </c:pt>
                  <c:pt idx="20">
                    <c:v>13.7</c:v>
                  </c:pt>
                  <c:pt idx="21">
                    <c:v>11.9</c:v>
                  </c:pt>
                  <c:pt idx="22">
                    <c:v>10.4</c:v>
                  </c:pt>
                  <c:pt idx="23">
                    <c:v>11.9</c:v>
                  </c:pt>
                  <c:pt idx="24">
                    <c:v>2.8</c:v>
                  </c:pt>
                  <c:pt idx="25">
                    <c:v>11.3</c:v>
                  </c:pt>
                  <c:pt idx="26">
                    <c:v>10.9</c:v>
                  </c:pt>
                  <c:pt idx="27">
                    <c:v>10.6</c:v>
                  </c:pt>
                </c:lvl>
                <c:lvl>
                  <c:pt idx="0">
                    <c:v>167.7</c:v>
                  </c:pt>
                  <c:pt idx="1">
                    <c:v>161.6</c:v>
                  </c:pt>
                  <c:pt idx="2">
                    <c:v>155.4</c:v>
                  </c:pt>
                  <c:pt idx="3">
                    <c:v>147.1</c:v>
                  </c:pt>
                  <c:pt idx="4">
                    <c:v>139.4</c:v>
                  </c:pt>
                  <c:pt idx="5">
                    <c:v>135.4</c:v>
                  </c:pt>
                  <c:pt idx="6">
                    <c:v>128.1</c:v>
                  </c:pt>
                  <c:pt idx="7">
                    <c:v>129.4</c:v>
                  </c:pt>
                  <c:pt idx="8">
                    <c:v>124.4</c:v>
                  </c:pt>
                  <c:pt idx="9">
                    <c:v>118.7</c:v>
                  </c:pt>
                  <c:pt idx="10">
                    <c:v>114.7</c:v>
                  </c:pt>
                  <c:pt idx="11">
                    <c:v>110.0</c:v>
                  </c:pt>
                  <c:pt idx="12">
                    <c:v>107.3</c:v>
                  </c:pt>
                  <c:pt idx="13">
                    <c:v>103.3</c:v>
                  </c:pt>
                  <c:pt idx="14">
                    <c:v>100.4</c:v>
                  </c:pt>
                  <c:pt idx="15">
                    <c:v>96.3</c:v>
                  </c:pt>
                  <c:pt idx="16">
                    <c:v>90.9</c:v>
                  </c:pt>
                  <c:pt idx="17">
                    <c:v>88.3</c:v>
                  </c:pt>
                  <c:pt idx="18">
                    <c:v>83.1</c:v>
                  </c:pt>
                  <c:pt idx="19">
                    <c:v>74.7</c:v>
                  </c:pt>
                  <c:pt idx="20">
                    <c:v>74.7</c:v>
                  </c:pt>
                  <c:pt idx="21">
                    <c:v>73.1</c:v>
                  </c:pt>
                  <c:pt idx="22">
                    <c:v>74.7</c:v>
                  </c:pt>
                  <c:pt idx="23">
                    <c:v>70.9</c:v>
                  </c:pt>
                  <c:pt idx="24">
                    <c:v>67.9</c:v>
                  </c:pt>
                </c:lvl>
                <c:lvl>
                  <c:pt idx="0">
                    <c:v>2.5%</c:v>
                  </c:pt>
                  <c:pt idx="1">
                    <c:v>4.0%</c:v>
                  </c:pt>
                  <c:pt idx="2">
                    <c:v>4.4%</c:v>
                  </c:pt>
                  <c:pt idx="3">
                    <c:v>9.8%</c:v>
                  </c:pt>
                  <c:pt idx="4">
                    <c:v>3.1%</c:v>
                  </c:pt>
                  <c:pt idx="5">
                    <c:v>7.8%</c:v>
                  </c:pt>
                  <c:pt idx="6">
                    <c:v>8.6%</c:v>
                  </c:pt>
                  <c:pt idx="7">
                    <c:v>6.0%</c:v>
                  </c:pt>
                  <c:pt idx="8">
                    <c:v>26.2%</c:v>
                  </c:pt>
                  <c:pt idx="9">
                    <c:v>11.9%</c:v>
                  </c:pt>
                  <c:pt idx="10">
                    <c:v>24.0%</c:v>
                  </c:pt>
                  <c:pt idx="11">
                    <c:v>8.4%</c:v>
                  </c:pt>
                  <c:pt idx="12">
                    <c:v>15.8%</c:v>
                  </c:pt>
                  <c:pt idx="13">
                    <c:v>14.4%</c:v>
                  </c:pt>
                  <c:pt idx="14">
                    <c:v>22.2%</c:v>
                  </c:pt>
                  <c:pt idx="15">
                    <c:v>21.5%</c:v>
                  </c:pt>
                  <c:pt idx="16">
                    <c:v>32.1%</c:v>
                  </c:pt>
                  <c:pt idx="17">
                    <c:v>36.7%</c:v>
                  </c:pt>
                  <c:pt idx="18">
                    <c:v>12.1%</c:v>
                  </c:pt>
                  <c:pt idx="19">
                    <c:v>24.8%</c:v>
                  </c:pt>
                  <c:pt idx="20">
                    <c:v>23.7%</c:v>
                  </c:pt>
                  <c:pt idx="21">
                    <c:v>19.8%</c:v>
                  </c:pt>
                  <c:pt idx="22">
                    <c:v>29.6%</c:v>
                  </c:pt>
                  <c:pt idx="23">
                    <c:v>14.8%</c:v>
                  </c:pt>
                  <c:pt idx="24">
                    <c:v>42.1%</c:v>
                  </c:pt>
                  <c:pt idx="25">
                    <c:v>11.7%</c:v>
                  </c:pt>
                  <c:pt idx="26">
                    <c:v>27.0%</c:v>
                  </c:pt>
                  <c:pt idx="27">
                    <c:v>5.6%</c:v>
                  </c:pt>
                </c:lvl>
                <c:lvl>
                  <c:pt idx="0">
                    <c:v>28</c:v>
                  </c:pt>
                  <c:pt idx="1">
                    <c:v>35</c:v>
                  </c:pt>
                  <c:pt idx="2">
                    <c:v>42</c:v>
                  </c:pt>
                  <c:pt idx="3">
                    <c:v>46</c:v>
                  </c:pt>
                  <c:pt idx="4">
                    <c:v>50</c:v>
                  </c:pt>
                  <c:pt idx="5">
                    <c:v>64</c:v>
                  </c:pt>
                  <c:pt idx="6">
                    <c:v>76</c:v>
                  </c:pt>
                  <c:pt idx="7">
                    <c:v>85</c:v>
                  </c:pt>
                  <c:pt idx="8">
                    <c:v>124</c:v>
                  </c:pt>
                  <c:pt idx="9">
                    <c:v>137</c:v>
                  </c:pt>
                  <c:pt idx="10">
                    <c:v>149</c:v>
                  </c:pt>
                  <c:pt idx="11">
                    <c:v>157</c:v>
                  </c:pt>
                  <c:pt idx="12">
                    <c:v>179</c:v>
                  </c:pt>
                  <c:pt idx="13">
                    <c:v>195</c:v>
                  </c:pt>
                  <c:pt idx="14">
                    <c:v>221</c:v>
                  </c:pt>
                  <c:pt idx="15">
                    <c:v>249</c:v>
                  </c:pt>
                  <c:pt idx="16">
                    <c:v>275</c:v>
                  </c:pt>
                  <c:pt idx="17">
                    <c:v>286</c:v>
                  </c:pt>
                  <c:pt idx="18">
                    <c:v>294</c:v>
                  </c:pt>
                  <c:pt idx="19">
                    <c:v>319</c:v>
                  </c:pt>
                  <c:pt idx="20">
                    <c:v>341</c:v>
                  </c:pt>
                  <c:pt idx="21">
                    <c:v>357</c:v>
                  </c:pt>
                  <c:pt idx="22">
                    <c:v>378</c:v>
                  </c:pt>
                  <c:pt idx="23">
                    <c:v>390</c:v>
                  </c:pt>
                  <c:pt idx="24">
                    <c:v>398</c:v>
                  </c:pt>
                  <c:pt idx="25">
                    <c:v>407</c:v>
                  </c:pt>
                  <c:pt idx="26">
                    <c:v>427</c:v>
                  </c:pt>
                  <c:pt idx="27">
                    <c:v>431</c:v>
                  </c:pt>
                </c:lvl>
                <c:lvl>
                  <c:pt idx="0">
                    <c:v>5</c:v>
                  </c:pt>
                  <c:pt idx="1">
                    <c:v>7</c:v>
                  </c:pt>
                  <c:pt idx="2">
                    <c:v>7</c:v>
                  </c:pt>
                  <c:pt idx="3">
                    <c:v>4</c:v>
                  </c:pt>
                  <c:pt idx="4">
                    <c:v>4</c:v>
                  </c:pt>
                  <c:pt idx="5">
                    <c:v>14</c:v>
                  </c:pt>
                  <c:pt idx="6">
                    <c:v>12</c:v>
                  </c:pt>
                  <c:pt idx="7">
                    <c:v>9</c:v>
                  </c:pt>
                  <c:pt idx="8">
                    <c:v>39</c:v>
                  </c:pt>
                  <c:pt idx="9">
                    <c:v>13</c:v>
                  </c:pt>
                  <c:pt idx="10">
                    <c:v>12</c:v>
                  </c:pt>
                  <c:pt idx="11">
                    <c:v>8</c:v>
                  </c:pt>
                  <c:pt idx="12">
                    <c:v>22</c:v>
                  </c:pt>
                  <c:pt idx="13">
                    <c:v>16</c:v>
                  </c:pt>
                  <c:pt idx="14">
                    <c:v>26</c:v>
                  </c:pt>
                  <c:pt idx="15">
                    <c:v>28</c:v>
                  </c:pt>
                  <c:pt idx="16">
                    <c:v>26</c:v>
                  </c:pt>
                  <c:pt idx="17">
                    <c:v>11</c:v>
                  </c:pt>
                  <c:pt idx="18">
                    <c:v>8</c:v>
                  </c:pt>
                  <c:pt idx="19">
                    <c:v>25</c:v>
                  </c:pt>
                  <c:pt idx="20">
                    <c:v>22</c:v>
                  </c:pt>
                  <c:pt idx="21">
                    <c:v>16</c:v>
                  </c:pt>
                  <c:pt idx="22">
                    <c:v>21</c:v>
                  </c:pt>
                  <c:pt idx="23">
                    <c:v>12</c:v>
                  </c:pt>
                  <c:pt idx="24">
                    <c:v>8</c:v>
                  </c:pt>
                  <c:pt idx="25">
                    <c:v>9</c:v>
                  </c:pt>
                  <c:pt idx="26">
                    <c:v>20</c:v>
                  </c:pt>
                  <c:pt idx="27">
                    <c:v>4</c:v>
                  </c:pt>
                </c:lvl>
                <c:lvl>
                  <c:pt idx="0">
                    <c:v>33'275</c:v>
                  </c:pt>
                  <c:pt idx="1">
                    <c:v>33'452</c:v>
                  </c:pt>
                  <c:pt idx="2">
                    <c:v>33'612</c:v>
                  </c:pt>
                  <c:pt idx="3">
                    <c:v>33'653</c:v>
                  </c:pt>
                  <c:pt idx="4">
                    <c:v>33'783</c:v>
                  </c:pt>
                  <c:pt idx="5">
                    <c:v>33'962</c:v>
                  </c:pt>
                  <c:pt idx="6">
                    <c:v>34'101</c:v>
                  </c:pt>
                  <c:pt idx="7">
                    <c:v>34'251</c:v>
                  </c:pt>
                  <c:pt idx="8">
                    <c:v>34'400</c:v>
                  </c:pt>
                  <c:pt idx="9">
                    <c:v>34'509</c:v>
                  </c:pt>
                  <c:pt idx="10">
                    <c:v>34'559</c:v>
                  </c:pt>
                  <c:pt idx="11">
                    <c:v>34'654</c:v>
                  </c:pt>
                  <c:pt idx="12">
                    <c:v>34'793</c:v>
                  </c:pt>
                  <c:pt idx="13">
                    <c:v>34'904</c:v>
                  </c:pt>
                  <c:pt idx="14">
                    <c:v>35'021</c:v>
                  </c:pt>
                  <c:pt idx="15">
                    <c:v>35'151</c:v>
                  </c:pt>
                  <c:pt idx="16">
                    <c:v>35'232</c:v>
                  </c:pt>
                  <c:pt idx="17">
                    <c:v>35'262</c:v>
                  </c:pt>
                  <c:pt idx="18">
                    <c:v>35'328</c:v>
                  </c:pt>
                  <c:pt idx="19">
                    <c:v>35'429</c:v>
                  </c:pt>
                  <c:pt idx="20">
                    <c:v>35'522</c:v>
                  </c:pt>
                  <c:pt idx="21">
                    <c:v>35'603</c:v>
                  </c:pt>
                  <c:pt idx="22">
                    <c:v>35'674</c:v>
                  </c:pt>
                  <c:pt idx="23">
                    <c:v>35'755</c:v>
                  </c:pt>
                  <c:pt idx="24">
                    <c:v>35'774</c:v>
                  </c:pt>
                  <c:pt idx="25">
                    <c:v>35'851</c:v>
                  </c:pt>
                  <c:pt idx="26">
                    <c:v>35'925</c:v>
                  </c:pt>
                  <c:pt idx="27">
                    <c:v>35'997</c:v>
                  </c:pt>
                </c:lvl>
                <c:lvl>
                  <c:pt idx="0">
                    <c:v>204</c:v>
                  </c:pt>
                  <c:pt idx="1">
                    <c:v>177</c:v>
                  </c:pt>
                  <c:pt idx="2">
                    <c:v>160</c:v>
                  </c:pt>
                  <c:pt idx="3">
                    <c:v>41</c:v>
                  </c:pt>
                  <c:pt idx="4">
                    <c:v>130</c:v>
                  </c:pt>
                  <c:pt idx="5">
                    <c:v>179</c:v>
                  </c:pt>
                  <c:pt idx="6">
                    <c:v>139</c:v>
                  </c:pt>
                  <c:pt idx="7">
                    <c:v>150</c:v>
                  </c:pt>
                  <c:pt idx="8">
                    <c:v>149</c:v>
                  </c:pt>
                  <c:pt idx="9">
                    <c:v>109</c:v>
                  </c:pt>
                  <c:pt idx="10">
                    <c:v>50</c:v>
                  </c:pt>
                  <c:pt idx="11">
                    <c:v>95</c:v>
                  </c:pt>
                  <c:pt idx="12">
                    <c:v>139</c:v>
                  </c:pt>
                  <c:pt idx="13">
                    <c:v>111</c:v>
                  </c:pt>
                  <c:pt idx="14">
                    <c:v>117</c:v>
                  </c:pt>
                  <c:pt idx="15">
                    <c:v>130</c:v>
                  </c:pt>
                  <c:pt idx="16">
                    <c:v>81</c:v>
                  </c:pt>
                  <c:pt idx="17">
                    <c:v>30</c:v>
                  </c:pt>
                  <c:pt idx="18">
                    <c:v>66</c:v>
                  </c:pt>
                  <c:pt idx="19">
                    <c:v>101</c:v>
                  </c:pt>
                  <c:pt idx="20">
                    <c:v>93</c:v>
                  </c:pt>
                  <c:pt idx="21">
                    <c:v>81</c:v>
                  </c:pt>
                  <c:pt idx="22">
                    <c:v>71</c:v>
                  </c:pt>
                  <c:pt idx="23">
                    <c:v>81</c:v>
                  </c:pt>
                  <c:pt idx="24">
                    <c:v>19</c:v>
                  </c:pt>
                  <c:pt idx="25">
                    <c:v>77</c:v>
                  </c:pt>
                  <c:pt idx="26">
                    <c:v>74</c:v>
                  </c:pt>
                  <c:pt idx="27">
                    <c:v>72</c:v>
                  </c:pt>
                </c:lvl>
                <c:lvl>
                  <c:pt idx="0">
                    <c:v>Donnerstag, 21. Januar 2021</c:v>
                  </c:pt>
                  <c:pt idx="1">
                    <c:v>Freitag, 22. Januar 2021</c:v>
                  </c:pt>
                  <c:pt idx="2">
                    <c:v>Samstag, 23. Januar 2021</c:v>
                  </c:pt>
                  <c:pt idx="3">
                    <c:v>Sonntag, 24. Januar 2021</c:v>
                  </c:pt>
                  <c:pt idx="4">
                    <c:v>Montag, 25. Januar 2021</c:v>
                  </c:pt>
                  <c:pt idx="5">
                    <c:v>Dienstag, 26. Januar 2021</c:v>
                  </c:pt>
                  <c:pt idx="6">
                    <c:v>Mittwoch, 27. Januar 2021</c:v>
                  </c:pt>
                  <c:pt idx="7">
                    <c:v>Donnerstag, 28. Januar 2021</c:v>
                  </c:pt>
                  <c:pt idx="8">
                    <c:v>Freitag, 29. Januar 2021</c:v>
                  </c:pt>
                  <c:pt idx="9">
                    <c:v>Samstag, 30. Januar 2021</c:v>
                  </c:pt>
                  <c:pt idx="10">
                    <c:v>Sonntag, 31. Januar 2021</c:v>
                  </c:pt>
                  <c:pt idx="11">
                    <c:v>Montag, 1. Februar 2021</c:v>
                  </c:pt>
                  <c:pt idx="12">
                    <c:v>Dienstag, 2. Februar 2021</c:v>
                  </c:pt>
                  <c:pt idx="13">
                    <c:v>Mittwoch, 3. Februar 2021</c:v>
                  </c:pt>
                  <c:pt idx="14">
                    <c:v>Donnerstag, 4. Februar 2021</c:v>
                  </c:pt>
                  <c:pt idx="15">
                    <c:v>Freitag, 5. Februar 2021</c:v>
                  </c:pt>
                  <c:pt idx="16">
                    <c:v>Samstag, 6. Februar 2021</c:v>
                  </c:pt>
                  <c:pt idx="17">
                    <c:v>Sonntag, 7. Februar 2021</c:v>
                  </c:pt>
                  <c:pt idx="18">
                    <c:v>Montag, 8. Februar 2021</c:v>
                  </c:pt>
                  <c:pt idx="19">
                    <c:v>Dienstag, 9. Februar 2021</c:v>
                  </c:pt>
                  <c:pt idx="20">
                    <c:v>Mittwoch, 10. Februar 2021</c:v>
                  </c:pt>
                  <c:pt idx="21">
                    <c:v>Donnerstag, 11. Februar 2021</c:v>
                  </c:pt>
                  <c:pt idx="22">
                    <c:v>Freitag, 12. Februar 2021</c:v>
                  </c:pt>
                  <c:pt idx="23">
                    <c:v>Samstag, 13. Februar 2021</c:v>
                  </c:pt>
                  <c:pt idx="24">
                    <c:v>Sonntag, 14. Februar 2021</c:v>
                  </c:pt>
                  <c:pt idx="25">
                    <c:v>Montag, 15. Februar 2021</c:v>
                  </c:pt>
                  <c:pt idx="26">
                    <c:v>Dienstag, 16. Februar 2021</c:v>
                  </c:pt>
                  <c:pt idx="27">
                    <c:v>Mittwoch, 17. Februar 2021</c:v>
                  </c:pt>
                </c:lvl>
              </c:multiLvlStrCache>
            </c:multiLvlStrRef>
          </c:cat>
          <c:val>
            <c:numRef>
              <c:f>'1. Covid-19-Daten'!$G$334:$G$361</c:f>
              <c:numCache>
                <c:formatCode>0.0</c:formatCode>
                <c:ptCount val="28"/>
                <c:pt idx="0">
                  <c:v>167.71428571428572</c:v>
                </c:pt>
                <c:pt idx="1">
                  <c:v>161.57142857142858</c:v>
                </c:pt>
                <c:pt idx="2">
                  <c:v>155.42857142857142</c:v>
                </c:pt>
                <c:pt idx="3">
                  <c:v>147.14285714285714</c:v>
                </c:pt>
                <c:pt idx="4">
                  <c:v>139.42857142857142</c:v>
                </c:pt>
                <c:pt idx="5">
                  <c:v>135.42857142857142</c:v>
                </c:pt>
                <c:pt idx="6">
                  <c:v>128.14285714285714</c:v>
                </c:pt>
                <c:pt idx="7">
                  <c:v>129.42857142857142</c:v>
                </c:pt>
                <c:pt idx="8">
                  <c:v>124.42857142857143</c:v>
                </c:pt>
                <c:pt idx="9">
                  <c:v>118.71428571428571</c:v>
                </c:pt>
                <c:pt idx="10">
                  <c:v>114.71428571428571</c:v>
                </c:pt>
                <c:pt idx="11">
                  <c:v>110</c:v>
                </c:pt>
                <c:pt idx="12">
                  <c:v>107.28571428571429</c:v>
                </c:pt>
                <c:pt idx="13">
                  <c:v>103.28571428571429</c:v>
                </c:pt>
                <c:pt idx="14">
                  <c:v>100.42857142857143</c:v>
                </c:pt>
                <c:pt idx="15">
                  <c:v>96.285714285714292</c:v>
                </c:pt>
                <c:pt idx="16">
                  <c:v>90.857142857142861</c:v>
                </c:pt>
                <c:pt idx="17">
                  <c:v>88.285714285714292</c:v>
                </c:pt>
                <c:pt idx="18">
                  <c:v>83.142857142857139</c:v>
                </c:pt>
                <c:pt idx="19">
                  <c:v>74.714285714285708</c:v>
                </c:pt>
                <c:pt idx="20">
                  <c:v>74.714285714285708</c:v>
                </c:pt>
                <c:pt idx="21">
                  <c:v>73.142857142857139</c:v>
                </c:pt>
                <c:pt idx="22">
                  <c:v>74.714285714285708</c:v>
                </c:pt>
                <c:pt idx="23">
                  <c:v>70.857142857142861</c:v>
                </c:pt>
                <c:pt idx="24">
                  <c:v>67.857142857142861</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Covid-19-Daten'!$K$334:$K$361</c:f>
              <c:numCache>
                <c:formatCode>0.0</c:formatCode>
                <c:ptCount val="28"/>
                <c:pt idx="0">
                  <c:v>392.20588235294116</c:v>
                </c:pt>
                <c:pt idx="1">
                  <c:v>382.94117647058829</c:v>
                </c:pt>
                <c:pt idx="2">
                  <c:v>376.47058823529414</c:v>
                </c:pt>
                <c:pt idx="3">
                  <c:v>365.29411764705878</c:v>
                </c:pt>
                <c:pt idx="4">
                  <c:v>354.55882352941171</c:v>
                </c:pt>
                <c:pt idx="5">
                  <c:v>340.29411764705884</c:v>
                </c:pt>
                <c:pt idx="6">
                  <c:v>333.82352941176464</c:v>
                </c:pt>
                <c:pt idx="7">
                  <c:v>317.5</c:v>
                </c:pt>
                <c:pt idx="8">
                  <c:v>316.32352941176475</c:v>
                </c:pt>
                <c:pt idx="9">
                  <c:v>308.97058823529414</c:v>
                </c:pt>
                <c:pt idx="10">
                  <c:v>305.88235294117646</c:v>
                </c:pt>
                <c:pt idx="11">
                  <c:v>294.41176470588243</c:v>
                </c:pt>
                <c:pt idx="12">
                  <c:v>282.20588235294116</c:v>
                </c:pt>
                <c:pt idx="13">
                  <c:v>269.55882352941177</c:v>
                </c:pt>
                <c:pt idx="14">
                  <c:v>256.76470588235293</c:v>
                </c:pt>
                <c:pt idx="15">
                  <c:v>249.85294117647058</c:v>
                </c:pt>
                <c:pt idx="16">
                  <c:v>238.23529411764704</c:v>
                </c:pt>
                <c:pt idx="17">
                  <c:v>236.61764705882351</c:v>
                </c:pt>
                <c:pt idx="18">
                  <c:v>227.20588235294122</c:v>
                </c:pt>
                <c:pt idx="19">
                  <c:v>215.73529411764707</c:v>
                </c:pt>
                <c:pt idx="20">
                  <c:v>208.97058823529414</c:v>
                </c:pt>
                <c:pt idx="21">
                  <c:v>198.8235294117647</c:v>
                </c:pt>
                <c:pt idx="22">
                  <c:v>187.35294117647058</c:v>
                </c:pt>
                <c:pt idx="23">
                  <c:v>183.23529411764704</c:v>
                </c:pt>
                <c:pt idx="24">
                  <c:v>178.67647058823528</c:v>
                </c:pt>
                <c:pt idx="25">
                  <c:v>176.02941176470586</c:v>
                </c:pt>
                <c:pt idx="26">
                  <c:v>166.47058823529409</c:v>
                </c:pt>
                <c:pt idx="27">
                  <c:v>160.73529411764704</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Covid-19-Daten'!$I$334:$I$361</c:f>
              <c:numCache>
                <c:formatCode>0.0</c:formatCode>
                <c:ptCount val="28"/>
                <c:pt idx="0">
                  <c:v>24.852941176470587</c:v>
                </c:pt>
                <c:pt idx="1">
                  <c:v>25.27310924369748</c:v>
                </c:pt>
                <c:pt idx="2">
                  <c:v>25.294117647058822</c:v>
                </c:pt>
                <c:pt idx="3">
                  <c:v>24.663865546218489</c:v>
                </c:pt>
                <c:pt idx="4">
                  <c:v>23.760504201680675</c:v>
                </c:pt>
                <c:pt idx="5">
                  <c:v>22.857142857142858</c:v>
                </c:pt>
                <c:pt idx="6">
                  <c:v>21.638655462184875</c:v>
                </c:pt>
                <c:pt idx="7">
                  <c:v>20.504201680672271</c:v>
                </c:pt>
                <c:pt idx="8">
                  <c:v>19.915966386554622</c:v>
                </c:pt>
                <c:pt idx="9">
                  <c:v>18.844537815126049</c:v>
                </c:pt>
                <c:pt idx="10">
                  <c:v>19.033613445378148</c:v>
                </c:pt>
                <c:pt idx="11">
                  <c:v>18.298319327731097</c:v>
                </c:pt>
                <c:pt idx="12">
                  <c:v>17.457983193277311</c:v>
                </c:pt>
                <c:pt idx="13">
                  <c:v>16.869747899159666</c:v>
                </c:pt>
                <c:pt idx="14">
                  <c:v>16.176470588235293</c:v>
                </c:pt>
                <c:pt idx="15">
                  <c:v>15.777310924369747</c:v>
                </c:pt>
                <c:pt idx="16">
                  <c:v>15.1890756302521</c:v>
                </c:pt>
                <c:pt idx="17">
                  <c:v>14.768907563025209</c:v>
                </c:pt>
                <c:pt idx="18">
                  <c:v>14.159663865546218</c:v>
                </c:pt>
                <c:pt idx="19">
                  <c:v>13.361344537815127</c:v>
                </c:pt>
                <c:pt idx="20">
                  <c:v>12.983193277310926</c:v>
                </c:pt>
                <c:pt idx="21">
                  <c:v>12.226890756302522</c:v>
                </c:pt>
                <c:pt idx="22">
                  <c:v>10.987394957983193</c:v>
                </c:pt>
                <c:pt idx="23">
                  <c:v>10.987394957983193</c:v>
                </c:pt>
                <c:pt idx="24">
                  <c:v>10.756302521008404</c:v>
                </c:pt>
                <c:pt idx="25">
                  <c:v>10.987394957983195</c:v>
                </c:pt>
                <c:pt idx="26">
                  <c:v>10.420168067226891</c:v>
                </c:pt>
                <c:pt idx="27">
                  <c:v>9.9789915966386555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0"/>
        <c:lblOffset val="100"/>
        <c:baseTimeUnit val="days"/>
        <c:majorUnit val="2"/>
        <c:majorTimeUnit val="day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At val="4421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6962156702021085"/>
          <c:h val="0.74426127113857599"/>
        </c:manualLayout>
      </c:layout>
      <c:barChart>
        <c:barDir val="col"/>
        <c:grouping val="clustered"/>
        <c:varyColors val="0"/>
        <c:ser>
          <c:idx val="0"/>
          <c:order val="0"/>
          <c:tx>
            <c:strRef>
              <c:f>'1. Covid-19-Daten'!$D$3</c:f>
              <c:strCache>
                <c:ptCount val="1"/>
                <c:pt idx="0">
                  <c:v>Anzahl Variants of Concern (laborbestätigt)</c:v>
                </c:pt>
              </c:strCache>
            </c:strRef>
          </c:tx>
          <c:spPr>
            <a:solidFill>
              <a:schemeClr val="accent1"/>
            </a:solidFill>
            <a:ln>
              <a:noFill/>
            </a:ln>
            <a:effectLst/>
          </c:spPr>
          <c:invertIfNegative val="0"/>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Covid-19-Daten'!$D$309:$D$361</c:f>
              <c:numCache>
                <c:formatCode>0</c:formatCode>
                <c:ptCount val="53"/>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28</c:v>
                </c:pt>
                <c:pt idx="41">
                  <c:v>26</c:v>
                </c:pt>
                <c:pt idx="42">
                  <c:v>11</c:v>
                </c:pt>
                <c:pt idx="43">
                  <c:v>8</c:v>
                </c:pt>
                <c:pt idx="44">
                  <c:v>25</c:v>
                </c:pt>
                <c:pt idx="45">
                  <c:v>22</c:v>
                </c:pt>
                <c:pt idx="46">
                  <c:v>16</c:v>
                </c:pt>
                <c:pt idx="47">
                  <c:v>21</c:v>
                </c:pt>
                <c:pt idx="48">
                  <c:v>12</c:v>
                </c:pt>
                <c:pt idx="49">
                  <c:v>8</c:v>
                </c:pt>
                <c:pt idx="50">
                  <c:v>9</c:v>
                </c:pt>
                <c:pt idx="51">
                  <c:v>20</c:v>
                </c:pt>
                <c:pt idx="52">
                  <c:v>4</c:v>
                </c:pt>
              </c:numCache>
            </c:numRef>
          </c:val>
          <c:extLst>
            <c:ext xmlns:c16="http://schemas.microsoft.com/office/drawing/2014/chart" uri="{C3380CC4-5D6E-409C-BE32-E72D297353CC}">
              <c16:uniqueId val="{00000000-68EF-42BF-A2BA-440DEC6BB7EB}"/>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majorUnit val="2"/>
        <c:majorTimeUnit val="days"/>
        <c:minorUnit val="7"/>
        <c:minor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Covid-19-Daten'!$E$309:$E$361</c:f>
              <c:numCache>
                <c:formatCode>#,##0</c:formatCode>
                <c:ptCount val="53"/>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76</c:v>
                </c:pt>
                <c:pt idx="32">
                  <c:v>85</c:v>
                </c:pt>
                <c:pt idx="33">
                  <c:v>124</c:v>
                </c:pt>
                <c:pt idx="34">
                  <c:v>137</c:v>
                </c:pt>
                <c:pt idx="35">
                  <c:v>149</c:v>
                </c:pt>
                <c:pt idx="36">
                  <c:v>157</c:v>
                </c:pt>
                <c:pt idx="37">
                  <c:v>179</c:v>
                </c:pt>
                <c:pt idx="38">
                  <c:v>195</c:v>
                </c:pt>
                <c:pt idx="39">
                  <c:v>221</c:v>
                </c:pt>
                <c:pt idx="40">
                  <c:v>249</c:v>
                </c:pt>
                <c:pt idx="41">
                  <c:v>275</c:v>
                </c:pt>
                <c:pt idx="42">
                  <c:v>286</c:v>
                </c:pt>
                <c:pt idx="43">
                  <c:v>294</c:v>
                </c:pt>
                <c:pt idx="44">
                  <c:v>319</c:v>
                </c:pt>
                <c:pt idx="45">
                  <c:v>341</c:v>
                </c:pt>
                <c:pt idx="46">
                  <c:v>357</c:v>
                </c:pt>
                <c:pt idx="47">
                  <c:v>378</c:v>
                </c:pt>
                <c:pt idx="48">
                  <c:v>390</c:v>
                </c:pt>
                <c:pt idx="49">
                  <c:v>398</c:v>
                </c:pt>
                <c:pt idx="50">
                  <c:v>407</c:v>
                </c:pt>
                <c:pt idx="51">
                  <c:v>427</c:v>
                </c:pt>
                <c:pt idx="52">
                  <c:v>431</c:v>
                </c:pt>
              </c:numCache>
            </c:numRef>
          </c:val>
          <c:smooth val="0"/>
          <c:extLst>
            <c:ext xmlns:c16="http://schemas.microsoft.com/office/drawing/2014/chart" uri="{C3380CC4-5D6E-409C-BE32-E72D297353CC}">
              <c16:uniqueId val="{00000000-CFF7-44B4-8723-2C067760999A}"/>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Anteil Mutationen der laborbestätigten Fälle  </a:t>
            </a:r>
            <a:endParaRPr lang="de-CH"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CH" sz="1400"/>
          </a:p>
        </c:rich>
      </c:tx>
      <c:layout>
        <c:manualLayout>
          <c:xMode val="edge"/>
          <c:yMode val="edge"/>
          <c:x val="0.39137218191212886"/>
          <c:y val="2.047781349839418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5787442089312E-2"/>
          <c:y val="0.1371428319565057"/>
          <c:w val="0.93810996051553319"/>
          <c:h val="0.60804378080507226"/>
        </c:manualLayout>
      </c:layout>
      <c:barChart>
        <c:barDir val="col"/>
        <c:grouping val="clustered"/>
        <c:varyColors val="0"/>
        <c:ser>
          <c:idx val="0"/>
          <c:order val="0"/>
          <c:tx>
            <c:v>Anzahl labrbestätgte Fälle</c:v>
          </c:tx>
          <c:spPr>
            <a:solidFill>
              <a:schemeClr val="accent1"/>
            </a:solidFill>
            <a:ln>
              <a:noFill/>
            </a:ln>
            <a:effectLst/>
          </c:spPr>
          <c:invertIfNegative val="0"/>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Covid-19-Daten'!$B$309:$B$361</c:f>
              <c:numCache>
                <c:formatCode>0</c:formatCode>
                <c:ptCount val="53"/>
                <c:pt idx="0">
                  <c:v>159</c:v>
                </c:pt>
                <c:pt idx="1">
                  <c:v>341</c:v>
                </c:pt>
                <c:pt idx="2">
                  <c:v>468</c:v>
                </c:pt>
                <c:pt idx="3">
                  <c:v>393</c:v>
                </c:pt>
                <c:pt idx="4">
                  <c:v>374</c:v>
                </c:pt>
                <c:pt idx="5">
                  <c:v>127</c:v>
                </c:pt>
                <c:pt idx="6">
                  <c:v>251</c:v>
                </c:pt>
                <c:pt idx="7">
                  <c:v>122</c:v>
                </c:pt>
                <c:pt idx="8">
                  <c:v>308</c:v>
                </c:pt>
                <c:pt idx="9">
                  <c:v>401</c:v>
                </c:pt>
                <c:pt idx="10">
                  <c:v>338</c:v>
                </c:pt>
                <c:pt idx="11">
                  <c:v>243</c:v>
                </c:pt>
                <c:pt idx="12">
                  <c:v>240</c:v>
                </c:pt>
                <c:pt idx="13">
                  <c:v>204</c:v>
                </c:pt>
                <c:pt idx="14">
                  <c:v>117</c:v>
                </c:pt>
                <c:pt idx="15">
                  <c:v>203</c:v>
                </c:pt>
                <c:pt idx="16">
                  <c:v>276</c:v>
                </c:pt>
                <c:pt idx="17">
                  <c:v>183</c:v>
                </c:pt>
                <c:pt idx="18">
                  <c:v>261</c:v>
                </c:pt>
                <c:pt idx="19">
                  <c:v>157</c:v>
                </c:pt>
                <c:pt idx="20">
                  <c:v>159</c:v>
                </c:pt>
                <c:pt idx="21">
                  <c:v>71</c:v>
                </c:pt>
                <c:pt idx="22">
                  <c:v>173</c:v>
                </c:pt>
                <c:pt idx="23">
                  <c:v>222</c:v>
                </c:pt>
                <c:pt idx="24">
                  <c:v>197</c:v>
                </c:pt>
                <c:pt idx="25">
                  <c:v>204</c:v>
                </c:pt>
                <c:pt idx="26">
                  <c:v>177</c:v>
                </c:pt>
                <c:pt idx="27">
                  <c:v>160</c:v>
                </c:pt>
                <c:pt idx="28">
                  <c:v>41</c:v>
                </c:pt>
                <c:pt idx="29">
                  <c:v>130</c:v>
                </c:pt>
                <c:pt idx="30">
                  <c:v>179</c:v>
                </c:pt>
                <c:pt idx="31">
                  <c:v>139</c:v>
                </c:pt>
                <c:pt idx="32">
                  <c:v>150</c:v>
                </c:pt>
                <c:pt idx="33">
                  <c:v>149</c:v>
                </c:pt>
                <c:pt idx="34">
                  <c:v>109</c:v>
                </c:pt>
                <c:pt idx="35">
                  <c:v>50</c:v>
                </c:pt>
                <c:pt idx="36">
                  <c:v>95</c:v>
                </c:pt>
                <c:pt idx="37">
                  <c:v>139</c:v>
                </c:pt>
                <c:pt idx="38">
                  <c:v>111</c:v>
                </c:pt>
                <c:pt idx="39">
                  <c:v>117</c:v>
                </c:pt>
                <c:pt idx="40">
                  <c:v>130</c:v>
                </c:pt>
                <c:pt idx="41">
                  <c:v>81</c:v>
                </c:pt>
                <c:pt idx="42">
                  <c:v>30</c:v>
                </c:pt>
                <c:pt idx="43">
                  <c:v>66</c:v>
                </c:pt>
                <c:pt idx="44">
                  <c:v>101</c:v>
                </c:pt>
                <c:pt idx="45">
                  <c:v>93</c:v>
                </c:pt>
                <c:pt idx="46">
                  <c:v>81</c:v>
                </c:pt>
                <c:pt idx="47">
                  <c:v>71</c:v>
                </c:pt>
                <c:pt idx="48">
                  <c:v>81</c:v>
                </c:pt>
                <c:pt idx="49">
                  <c:v>19</c:v>
                </c:pt>
                <c:pt idx="50">
                  <c:v>77</c:v>
                </c:pt>
                <c:pt idx="51">
                  <c:v>74</c:v>
                </c:pt>
                <c:pt idx="52">
                  <c:v>72</c:v>
                </c:pt>
              </c:numCache>
            </c:numRef>
          </c:val>
          <c:extLst>
            <c:ext xmlns:c16="http://schemas.microsoft.com/office/drawing/2014/chart" uri="{C3380CC4-5D6E-409C-BE32-E72D297353CC}">
              <c16:uniqueId val="{00000000-217D-4708-A353-E657D946A10B}"/>
            </c:ext>
          </c:extLst>
        </c:ser>
        <c:ser>
          <c:idx val="1"/>
          <c:order val="1"/>
          <c:tx>
            <c:strRef>
              <c:f>'1. Covid-19-Daten'!$D$3</c:f>
              <c:strCache>
                <c:ptCount val="1"/>
                <c:pt idx="0">
                  <c:v>Anzahl Variants of Concern (laborbestätigt)</c:v>
                </c:pt>
              </c:strCache>
            </c:strRef>
          </c:tx>
          <c:spPr>
            <a:solidFill>
              <a:srgbClr val="FF0000"/>
            </a:solidFill>
            <a:ln>
              <a:noFill/>
            </a:ln>
            <a:effectLst/>
          </c:spPr>
          <c:invertIfNegative val="0"/>
          <c:cat>
            <c:numRef>
              <c:f>'1. Covid-19-Daten'!$A$309:$A$361</c:f>
              <c:numCache>
                <c:formatCode>[$-F800]dddd\,\ mmmm\ dd\,\ yyyy\,\ hh:mm:ss</c:formatCode>
                <c:ptCount val="5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pt idx="51">
                  <c:v>44243.333333333336</c:v>
                </c:pt>
                <c:pt idx="52">
                  <c:v>44244.333333333336</c:v>
                </c:pt>
              </c:numCache>
            </c:numRef>
          </c:cat>
          <c:val>
            <c:numRef>
              <c:f>'1. Covid-19-Daten'!$D$309:$D$361</c:f>
              <c:numCache>
                <c:formatCode>0</c:formatCode>
                <c:ptCount val="53"/>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28</c:v>
                </c:pt>
                <c:pt idx="41">
                  <c:v>26</c:v>
                </c:pt>
                <c:pt idx="42">
                  <c:v>11</c:v>
                </c:pt>
                <c:pt idx="43">
                  <c:v>8</c:v>
                </c:pt>
                <c:pt idx="44">
                  <c:v>25</c:v>
                </c:pt>
                <c:pt idx="45">
                  <c:v>22</c:v>
                </c:pt>
                <c:pt idx="46">
                  <c:v>16</c:v>
                </c:pt>
                <c:pt idx="47">
                  <c:v>21</c:v>
                </c:pt>
                <c:pt idx="48">
                  <c:v>12</c:v>
                </c:pt>
                <c:pt idx="49">
                  <c:v>8</c:v>
                </c:pt>
                <c:pt idx="50">
                  <c:v>9</c:v>
                </c:pt>
                <c:pt idx="51">
                  <c:v>20</c:v>
                </c:pt>
                <c:pt idx="52">
                  <c:v>4</c:v>
                </c:pt>
              </c:numCache>
            </c:numRef>
          </c:val>
          <c:extLst>
            <c:ext xmlns:c16="http://schemas.microsoft.com/office/drawing/2014/chart" uri="{C3380CC4-5D6E-409C-BE32-E72D297353CC}">
              <c16:uniqueId val="{00000001-217D-4708-A353-E657D946A10B}"/>
            </c:ext>
          </c:extLst>
        </c:ser>
        <c:dLbls>
          <c:showLegendKey val="0"/>
          <c:showVal val="0"/>
          <c:showCatName val="0"/>
          <c:showSerName val="0"/>
          <c:showPercent val="0"/>
          <c:showBubbleSize val="0"/>
        </c:dLbls>
        <c:gapWidth val="219"/>
        <c:axId val="697284568"/>
        <c:axId val="697288504"/>
      </c:barChart>
      <c:lineChart>
        <c:grouping val="standard"/>
        <c:varyColors val="0"/>
        <c:ser>
          <c:idx val="2"/>
          <c:order val="2"/>
          <c:tx>
            <c:strRef>
              <c:f>'1. Covid-19-Daten'!$F$3</c:f>
              <c:strCache>
                <c:ptCount val="1"/>
                <c:pt idx="0">
                  <c:v>Prozentualer Anteil Mutationen der laborbestätigten Fälle</c:v>
                </c:pt>
              </c:strCache>
            </c:strRef>
          </c:tx>
          <c:spPr>
            <a:ln w="28575" cap="rnd">
              <a:solidFill>
                <a:srgbClr val="663300"/>
              </a:solidFill>
              <a:round/>
            </a:ln>
            <a:effectLst/>
          </c:spPr>
          <c:marker>
            <c:symbol val="none"/>
          </c:marker>
          <c:val>
            <c:numRef>
              <c:f>'1. Covid-19-Daten'!$F$309:$F$361</c:f>
              <c:numCache>
                <c:formatCode>0.0%</c:formatCode>
                <c:ptCount val="53"/>
                <c:pt idx="0">
                  <c:v>6.2893081761006293E-3</c:v>
                </c:pt>
                <c:pt idx="1">
                  <c:v>0</c:v>
                </c:pt>
                <c:pt idx="2">
                  <c:v>0</c:v>
                </c:pt>
                <c:pt idx="3">
                  <c:v>2.5445292620865142E-3</c:v>
                </c:pt>
                <c:pt idx="4">
                  <c:v>2.6737967914438501E-3</c:v>
                </c:pt>
                <c:pt idx="5">
                  <c:v>0</c:v>
                </c:pt>
                <c:pt idx="6">
                  <c:v>0</c:v>
                </c:pt>
                <c:pt idx="7">
                  <c:v>1.6393442622950821E-2</c:v>
                </c:pt>
                <c:pt idx="8">
                  <c:v>0</c:v>
                </c:pt>
                <c:pt idx="9">
                  <c:v>2.4937655860349127E-3</c:v>
                </c:pt>
                <c:pt idx="10">
                  <c:v>0</c:v>
                </c:pt>
                <c:pt idx="11">
                  <c:v>0</c:v>
                </c:pt>
                <c:pt idx="12">
                  <c:v>0</c:v>
                </c:pt>
                <c:pt idx="13">
                  <c:v>0</c:v>
                </c:pt>
                <c:pt idx="14">
                  <c:v>8.5470085470085479E-3</c:v>
                </c:pt>
                <c:pt idx="15">
                  <c:v>0</c:v>
                </c:pt>
                <c:pt idx="16">
                  <c:v>0</c:v>
                </c:pt>
                <c:pt idx="17">
                  <c:v>1.092896174863388E-2</c:v>
                </c:pt>
                <c:pt idx="18">
                  <c:v>1.532567049808429E-2</c:v>
                </c:pt>
                <c:pt idx="19">
                  <c:v>1.9108280254777069E-2</c:v>
                </c:pt>
                <c:pt idx="20">
                  <c:v>6.2893081761006293E-3</c:v>
                </c:pt>
                <c:pt idx="21">
                  <c:v>0</c:v>
                </c:pt>
                <c:pt idx="22">
                  <c:v>5.7803468208092483E-3</c:v>
                </c:pt>
                <c:pt idx="23">
                  <c:v>1.3513513513513514E-2</c:v>
                </c:pt>
                <c:pt idx="24">
                  <c:v>1.015228426395939E-2</c:v>
                </c:pt>
                <c:pt idx="25">
                  <c:v>2.4509803921568627E-2</c:v>
                </c:pt>
                <c:pt idx="26">
                  <c:v>3.954802259887006E-2</c:v>
                </c:pt>
                <c:pt idx="27">
                  <c:v>4.3749999999999997E-2</c:v>
                </c:pt>
                <c:pt idx="28">
                  <c:v>9.7560975609756101E-2</c:v>
                </c:pt>
                <c:pt idx="29">
                  <c:v>3.0769230769230771E-2</c:v>
                </c:pt>
                <c:pt idx="30">
                  <c:v>7.8212290502793297E-2</c:v>
                </c:pt>
                <c:pt idx="31">
                  <c:v>8.6330935251798566E-2</c:v>
                </c:pt>
                <c:pt idx="32">
                  <c:v>0.06</c:v>
                </c:pt>
                <c:pt idx="33">
                  <c:v>0.26174496644295303</c:v>
                </c:pt>
                <c:pt idx="34">
                  <c:v>0.11926605504587157</c:v>
                </c:pt>
                <c:pt idx="35">
                  <c:v>0.24</c:v>
                </c:pt>
                <c:pt idx="36">
                  <c:v>8.4210526315789472E-2</c:v>
                </c:pt>
                <c:pt idx="37">
                  <c:v>0.15827338129496402</c:v>
                </c:pt>
                <c:pt idx="38">
                  <c:v>0.14414414414414414</c:v>
                </c:pt>
                <c:pt idx="39">
                  <c:v>0.22222222222222221</c:v>
                </c:pt>
                <c:pt idx="40">
                  <c:v>0.2153846153846154</c:v>
                </c:pt>
                <c:pt idx="41">
                  <c:v>0.32098765432098764</c:v>
                </c:pt>
                <c:pt idx="42">
                  <c:v>0.36666666666666664</c:v>
                </c:pt>
                <c:pt idx="43">
                  <c:v>0.12121212121212122</c:v>
                </c:pt>
                <c:pt idx="44">
                  <c:v>0.24752475247524752</c:v>
                </c:pt>
                <c:pt idx="45">
                  <c:v>0.23655913978494625</c:v>
                </c:pt>
                <c:pt idx="46">
                  <c:v>0.19753086419753085</c:v>
                </c:pt>
                <c:pt idx="47">
                  <c:v>0.29577464788732394</c:v>
                </c:pt>
                <c:pt idx="48">
                  <c:v>0.14814814814814814</c:v>
                </c:pt>
                <c:pt idx="49">
                  <c:v>0.42105263157894735</c:v>
                </c:pt>
                <c:pt idx="50">
                  <c:v>0.11688311688311688</c:v>
                </c:pt>
                <c:pt idx="51">
                  <c:v>0.27027027027027029</c:v>
                </c:pt>
                <c:pt idx="52">
                  <c:v>5.5555555555555552E-2</c:v>
                </c:pt>
              </c:numCache>
            </c:numRef>
          </c:val>
          <c:smooth val="0"/>
          <c:extLst>
            <c:ext xmlns:c16="http://schemas.microsoft.com/office/drawing/2014/chart" uri="{C3380CC4-5D6E-409C-BE32-E72D297353CC}">
              <c16:uniqueId val="{00000002-217D-4708-A353-E657D946A10B}"/>
            </c:ext>
          </c:extLst>
        </c:ser>
        <c:dLbls>
          <c:showLegendKey val="0"/>
          <c:showVal val="0"/>
          <c:showCatName val="0"/>
          <c:showSerName val="0"/>
          <c:showPercent val="0"/>
          <c:showBubbleSize val="0"/>
        </c:dLbls>
        <c:marker val="1"/>
        <c:smooth val="0"/>
        <c:axId val="696958192"/>
        <c:axId val="696953272"/>
      </c:lineChart>
      <c:dateAx>
        <c:axId val="69728456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8504"/>
        <c:crosses val="autoZero"/>
        <c:auto val="1"/>
        <c:lblOffset val="100"/>
        <c:baseTimeUnit val="days"/>
      </c:dateAx>
      <c:valAx>
        <c:axId val="69728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4568"/>
        <c:crosses val="autoZero"/>
        <c:crossBetween val="between"/>
      </c:valAx>
      <c:valAx>
        <c:axId val="6969532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6958192"/>
        <c:crosses val="max"/>
        <c:crossBetween val="between"/>
      </c:valAx>
      <c:catAx>
        <c:axId val="696958192"/>
        <c:scaling>
          <c:orientation val="minMax"/>
        </c:scaling>
        <c:delete val="1"/>
        <c:axPos val="b"/>
        <c:majorTickMark val="out"/>
        <c:minorTickMark val="none"/>
        <c:tickLblPos val="nextTo"/>
        <c:crossAx val="696953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Covid-19-Daten'!$L$334:$L$361</c:f>
              <c:numCache>
                <c:formatCode>General</c:formatCode>
                <c:ptCount val="28"/>
                <c:pt idx="0">
                  <c:v>87</c:v>
                </c:pt>
                <c:pt idx="1">
                  <c:v>87</c:v>
                </c:pt>
                <c:pt idx="4">
                  <c:v>95</c:v>
                </c:pt>
                <c:pt idx="5">
                  <c:v>92</c:v>
                </c:pt>
                <c:pt idx="6">
                  <c:v>72</c:v>
                </c:pt>
                <c:pt idx="7">
                  <c:v>72</c:v>
                </c:pt>
                <c:pt idx="8">
                  <c:v>56</c:v>
                </c:pt>
                <c:pt idx="11">
                  <c:v>40</c:v>
                </c:pt>
                <c:pt idx="12">
                  <c:v>50</c:v>
                </c:pt>
                <c:pt idx="13">
                  <c:v>46</c:v>
                </c:pt>
                <c:pt idx="14">
                  <c:v>45</c:v>
                </c:pt>
                <c:pt idx="15">
                  <c:v>46</c:v>
                </c:pt>
                <c:pt idx="18">
                  <c:v>51</c:v>
                </c:pt>
                <c:pt idx="19">
                  <c:v>49</c:v>
                </c:pt>
                <c:pt idx="20">
                  <c:v>46</c:v>
                </c:pt>
                <c:pt idx="21">
                  <c:v>52</c:v>
                </c:pt>
                <c:pt idx="22">
                  <c:v>46</c:v>
                </c:pt>
                <c:pt idx="25">
                  <c:v>35</c:v>
                </c:pt>
                <c:pt idx="26">
                  <c:v>26</c:v>
                </c:pt>
                <c:pt idx="27">
                  <c:v>26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Covid-19-Daten'!$M$334:$M$361</c:f>
              <c:numCache>
                <c:formatCode>General</c:formatCode>
                <c:ptCount val="28"/>
                <c:pt idx="0">
                  <c:v>18</c:v>
                </c:pt>
                <c:pt idx="1">
                  <c:v>16</c:v>
                </c:pt>
                <c:pt idx="4">
                  <c:v>15</c:v>
                </c:pt>
                <c:pt idx="5">
                  <c:v>12</c:v>
                </c:pt>
                <c:pt idx="6">
                  <c:v>13</c:v>
                </c:pt>
                <c:pt idx="7">
                  <c:v>13</c:v>
                </c:pt>
                <c:pt idx="8">
                  <c:v>13</c:v>
                </c:pt>
                <c:pt idx="11">
                  <c:v>16</c:v>
                </c:pt>
                <c:pt idx="12">
                  <c:v>20</c:v>
                </c:pt>
                <c:pt idx="13">
                  <c:v>16</c:v>
                </c:pt>
                <c:pt idx="14">
                  <c:v>15</c:v>
                </c:pt>
                <c:pt idx="15">
                  <c:v>13</c:v>
                </c:pt>
                <c:pt idx="18">
                  <c:v>15</c:v>
                </c:pt>
                <c:pt idx="19">
                  <c:v>13</c:v>
                </c:pt>
                <c:pt idx="20">
                  <c:v>12</c:v>
                </c:pt>
                <c:pt idx="21">
                  <c:v>13</c:v>
                </c:pt>
                <c:pt idx="22">
                  <c:v>11</c:v>
                </c:pt>
                <c:pt idx="25">
                  <c:v>13</c:v>
                </c:pt>
                <c:pt idx="26">
                  <c:v>10</c:v>
                </c:pt>
                <c:pt idx="27">
                  <c:v>9</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Covid-19-Daten'!$Q$334:$Q$361</c:f>
              <c:numCache>
                <c:formatCode>General</c:formatCode>
                <c:ptCount val="28"/>
                <c:pt idx="0">
                  <c:v>10</c:v>
                </c:pt>
                <c:pt idx="1">
                  <c:v>11</c:v>
                </c:pt>
                <c:pt idx="4">
                  <c:v>11</c:v>
                </c:pt>
                <c:pt idx="5">
                  <c:v>11</c:v>
                </c:pt>
                <c:pt idx="6">
                  <c:v>13</c:v>
                </c:pt>
                <c:pt idx="7">
                  <c:v>14</c:v>
                </c:pt>
                <c:pt idx="8">
                  <c:v>14</c:v>
                </c:pt>
                <c:pt idx="11">
                  <c:v>10</c:v>
                </c:pt>
                <c:pt idx="12">
                  <c:v>4</c:v>
                </c:pt>
                <c:pt idx="13">
                  <c:v>9</c:v>
                </c:pt>
                <c:pt idx="14">
                  <c:v>9</c:v>
                </c:pt>
                <c:pt idx="15">
                  <c:v>9</c:v>
                </c:pt>
                <c:pt idx="18">
                  <c:v>9</c:v>
                </c:pt>
                <c:pt idx="19">
                  <c:v>8</c:v>
                </c:pt>
                <c:pt idx="20">
                  <c:v>7</c:v>
                </c:pt>
                <c:pt idx="21">
                  <c:v>13</c:v>
                </c:pt>
                <c:pt idx="22">
                  <c:v>12</c:v>
                </c:pt>
                <c:pt idx="25">
                  <c:v>16</c:v>
                </c:pt>
                <c:pt idx="26">
                  <c:v>15</c:v>
                </c:pt>
                <c:pt idx="27">
                  <c:v>15</c:v>
                </c:pt>
              </c:numCache>
            </c:numRef>
          </c:val>
          <c:smooth val="0"/>
          <c:extLst>
            <c:ext xmlns:c16="http://schemas.microsoft.com/office/drawing/2014/chart" uri="{C3380CC4-5D6E-409C-BE32-E72D297353CC}">
              <c16:uniqueId val="{00000002-7C4D-4937-9ACA-9C6835ED920E}"/>
            </c:ext>
          </c:extLst>
        </c:ser>
        <c:ser>
          <c:idx val="3"/>
          <c:order val="3"/>
          <c:tx>
            <c:strRef>
              <c:f>'1. Covid-19-Daten'!$R$3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Covid-19-Daten'!$R$334:$R$361</c:f>
              <c:numCache>
                <c:formatCode>General</c:formatCode>
                <c:ptCount val="28"/>
                <c:pt idx="0">
                  <c:v>10</c:v>
                </c:pt>
                <c:pt idx="1">
                  <c:v>11</c:v>
                </c:pt>
                <c:pt idx="4">
                  <c:v>12</c:v>
                </c:pt>
                <c:pt idx="5">
                  <c:v>11</c:v>
                </c:pt>
                <c:pt idx="6">
                  <c:v>13</c:v>
                </c:pt>
                <c:pt idx="7">
                  <c:v>15</c:v>
                </c:pt>
                <c:pt idx="8">
                  <c:v>16</c:v>
                </c:pt>
                <c:pt idx="11">
                  <c:v>12</c:v>
                </c:pt>
                <c:pt idx="12">
                  <c:v>6</c:v>
                </c:pt>
                <c:pt idx="13">
                  <c:v>10</c:v>
                </c:pt>
                <c:pt idx="14">
                  <c:v>11</c:v>
                </c:pt>
                <c:pt idx="15">
                  <c:v>10</c:v>
                </c:pt>
                <c:pt idx="18">
                  <c:v>11</c:v>
                </c:pt>
                <c:pt idx="19">
                  <c:v>10</c:v>
                </c:pt>
                <c:pt idx="20">
                  <c:v>9</c:v>
                </c:pt>
                <c:pt idx="21">
                  <c:v>15</c:v>
                </c:pt>
                <c:pt idx="22">
                  <c:v>14</c:v>
                </c:pt>
                <c:pt idx="25">
                  <c:v>17</c:v>
                </c:pt>
                <c:pt idx="26">
                  <c:v>17</c:v>
                </c:pt>
                <c:pt idx="27">
                  <c:v>16</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Covid-19-Daten'!$L$334:$L$361</c:f>
              <c:numCache>
                <c:formatCode>General</c:formatCode>
                <c:ptCount val="28"/>
                <c:pt idx="0">
                  <c:v>87</c:v>
                </c:pt>
                <c:pt idx="1">
                  <c:v>87</c:v>
                </c:pt>
                <c:pt idx="4">
                  <c:v>95</c:v>
                </c:pt>
                <c:pt idx="5">
                  <c:v>92</c:v>
                </c:pt>
                <c:pt idx="6">
                  <c:v>72</c:v>
                </c:pt>
                <c:pt idx="7">
                  <c:v>72</c:v>
                </c:pt>
                <c:pt idx="8">
                  <c:v>56</c:v>
                </c:pt>
                <c:pt idx="11">
                  <c:v>40</c:v>
                </c:pt>
                <c:pt idx="12">
                  <c:v>50</c:v>
                </c:pt>
                <c:pt idx="13">
                  <c:v>46</c:v>
                </c:pt>
                <c:pt idx="14">
                  <c:v>45</c:v>
                </c:pt>
                <c:pt idx="15">
                  <c:v>46</c:v>
                </c:pt>
                <c:pt idx="18">
                  <c:v>51</c:v>
                </c:pt>
                <c:pt idx="19">
                  <c:v>49</c:v>
                </c:pt>
                <c:pt idx="20">
                  <c:v>46</c:v>
                </c:pt>
                <c:pt idx="21">
                  <c:v>52</c:v>
                </c:pt>
                <c:pt idx="22">
                  <c:v>46</c:v>
                </c:pt>
                <c:pt idx="25">
                  <c:v>35</c:v>
                </c:pt>
                <c:pt idx="26">
                  <c:v>26</c:v>
                </c:pt>
                <c:pt idx="27">
                  <c:v>26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Covid-19-Daten'!$M$334:$M$361</c:f>
              <c:numCache>
                <c:formatCode>General</c:formatCode>
                <c:ptCount val="28"/>
                <c:pt idx="0">
                  <c:v>18</c:v>
                </c:pt>
                <c:pt idx="1">
                  <c:v>16</c:v>
                </c:pt>
                <c:pt idx="4">
                  <c:v>15</c:v>
                </c:pt>
                <c:pt idx="5">
                  <c:v>12</c:v>
                </c:pt>
                <c:pt idx="6">
                  <c:v>13</c:v>
                </c:pt>
                <c:pt idx="7">
                  <c:v>13</c:v>
                </c:pt>
                <c:pt idx="8">
                  <c:v>13</c:v>
                </c:pt>
                <c:pt idx="11">
                  <c:v>16</c:v>
                </c:pt>
                <c:pt idx="12">
                  <c:v>20</c:v>
                </c:pt>
                <c:pt idx="13">
                  <c:v>16</c:v>
                </c:pt>
                <c:pt idx="14">
                  <c:v>15</c:v>
                </c:pt>
                <c:pt idx="15">
                  <c:v>13</c:v>
                </c:pt>
                <c:pt idx="18">
                  <c:v>15</c:v>
                </c:pt>
                <c:pt idx="19">
                  <c:v>13</c:v>
                </c:pt>
                <c:pt idx="20">
                  <c:v>12</c:v>
                </c:pt>
                <c:pt idx="21">
                  <c:v>13</c:v>
                </c:pt>
                <c:pt idx="22">
                  <c:v>11</c:v>
                </c:pt>
                <c:pt idx="25">
                  <c:v>13</c:v>
                </c:pt>
                <c:pt idx="26">
                  <c:v>10</c:v>
                </c:pt>
                <c:pt idx="27">
                  <c:v>9</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Covid-19-Daten'!$A$334:$A$361</c:f>
              <c:numCache>
                <c:formatCode>[$-F800]dddd\,\ mmmm\ dd\,\ yyyy\,\ hh:mm:ss</c:formatCode>
                <c:ptCount val="28"/>
                <c:pt idx="0">
                  <c:v>44217.333333333336</c:v>
                </c:pt>
                <c:pt idx="1">
                  <c:v>44218.333333333336</c:v>
                </c:pt>
                <c:pt idx="2">
                  <c:v>44219.333333333336</c:v>
                </c:pt>
                <c:pt idx="3">
                  <c:v>44220.333333333336</c:v>
                </c:pt>
                <c:pt idx="4">
                  <c:v>44221.333333333336</c:v>
                </c:pt>
                <c:pt idx="5">
                  <c:v>44222.333333333336</c:v>
                </c:pt>
                <c:pt idx="6">
                  <c:v>44223.333333333336</c:v>
                </c:pt>
                <c:pt idx="7">
                  <c:v>44224.333333333336</c:v>
                </c:pt>
                <c:pt idx="8">
                  <c:v>44225.333333333336</c:v>
                </c:pt>
                <c:pt idx="9">
                  <c:v>44226.333333333336</c:v>
                </c:pt>
                <c:pt idx="10">
                  <c:v>44227.333333333336</c:v>
                </c:pt>
                <c:pt idx="11">
                  <c:v>44228.333333333336</c:v>
                </c:pt>
                <c:pt idx="12">
                  <c:v>44229.333333333336</c:v>
                </c:pt>
                <c:pt idx="13">
                  <c:v>44230.333333333336</c:v>
                </c:pt>
                <c:pt idx="14">
                  <c:v>44231.333333333336</c:v>
                </c:pt>
                <c:pt idx="15">
                  <c:v>44232.333333333336</c:v>
                </c:pt>
                <c:pt idx="16">
                  <c:v>44233.333333333336</c:v>
                </c:pt>
                <c:pt idx="17">
                  <c:v>44234.333333333336</c:v>
                </c:pt>
                <c:pt idx="18">
                  <c:v>44235.333333333336</c:v>
                </c:pt>
                <c:pt idx="19">
                  <c:v>44236.333333333336</c:v>
                </c:pt>
                <c:pt idx="20">
                  <c:v>44237.333333333336</c:v>
                </c:pt>
                <c:pt idx="21">
                  <c:v>44238.333333333336</c:v>
                </c:pt>
                <c:pt idx="22">
                  <c:v>44239.333333333336</c:v>
                </c:pt>
                <c:pt idx="23">
                  <c:v>44240.333333333336</c:v>
                </c:pt>
                <c:pt idx="24">
                  <c:v>44241.333333333336</c:v>
                </c:pt>
                <c:pt idx="25">
                  <c:v>44242.333333333336</c:v>
                </c:pt>
                <c:pt idx="26">
                  <c:v>44243.333333333336</c:v>
                </c:pt>
                <c:pt idx="27">
                  <c:v>44244.333333333336</c:v>
                </c:pt>
              </c:numCache>
            </c:numRef>
          </c:cat>
          <c:val>
            <c:numRef>
              <c:f>'1. Covid-19-Daten'!$N$334:$N$361</c:f>
              <c:numCache>
                <c:formatCode>General</c:formatCode>
                <c:ptCount val="28"/>
                <c:pt idx="0">
                  <c:v>2</c:v>
                </c:pt>
                <c:pt idx="1">
                  <c:v>3</c:v>
                </c:pt>
                <c:pt idx="4">
                  <c:v>5</c:v>
                </c:pt>
                <c:pt idx="5">
                  <c:v>5</c:v>
                </c:pt>
                <c:pt idx="6">
                  <c:v>3</c:v>
                </c:pt>
                <c:pt idx="7">
                  <c:v>4</c:v>
                </c:pt>
                <c:pt idx="8">
                  <c:v>3</c:v>
                </c:pt>
                <c:pt idx="11">
                  <c:v>3</c:v>
                </c:pt>
                <c:pt idx="12">
                  <c:v>4</c:v>
                </c:pt>
                <c:pt idx="13">
                  <c:v>3</c:v>
                </c:pt>
                <c:pt idx="14">
                  <c:v>1</c:v>
                </c:pt>
                <c:pt idx="15">
                  <c:v>1</c:v>
                </c:pt>
                <c:pt idx="18">
                  <c:v>3</c:v>
                </c:pt>
                <c:pt idx="19">
                  <c:v>3</c:v>
                </c:pt>
                <c:pt idx="20">
                  <c:v>1</c:v>
                </c:pt>
                <c:pt idx="21">
                  <c:v>2</c:v>
                </c:pt>
                <c:pt idx="22">
                  <c:v>1</c:v>
                </c:pt>
                <c:pt idx="25">
                  <c:v>2</c:v>
                </c:pt>
                <c:pt idx="26">
                  <c:v>4</c:v>
                </c:pt>
                <c:pt idx="27">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pt idx="331">
                  <c:v>26</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pt idx="331">
                  <c:v>9</c:v>
                </c:pt>
              </c:numCache>
            </c:numRef>
          </c:val>
          <c:smooth val="0"/>
          <c:extLst>
            <c:ext xmlns:c16="http://schemas.microsoft.com/office/drawing/2014/chart" uri="{C3380CC4-5D6E-409C-BE32-E72D297353CC}">
              <c16:uniqueId val="{00000001-CA68-4942-A4E1-BD3E617B690F}"/>
            </c:ext>
          </c:extLst>
        </c:ser>
        <c:ser>
          <c:idx val="4"/>
          <c:order val="4"/>
          <c:tx>
            <c:strRef>
              <c:f>'1. Covid-19-Daten'!$P$3</c:f>
              <c:strCache>
                <c:ptCount val="1"/>
                <c:pt idx="0">
                  <c:v>Hospitalisation IPS Total (+/- COVID-19)</c:v>
                </c:pt>
              </c:strCache>
            </c:strRef>
          </c:tx>
          <c:spPr>
            <a:ln w="28575" cap="rnd">
              <a:solidFill>
                <a:srgbClr val="29281D"/>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Covid-19-Daten'!$P$30:$P$371</c:f>
              <c:numCache>
                <c:formatCode>General</c:formatCode>
                <c:ptCount val="34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pt idx="324">
                  <c:v>39</c:v>
                </c:pt>
                <c:pt idx="325">
                  <c:v>35</c:v>
                </c:pt>
                <c:pt idx="326">
                  <c:v>36</c:v>
                </c:pt>
                <c:pt idx="329">
                  <c:v>31</c:v>
                </c:pt>
                <c:pt idx="330">
                  <c:v>32</c:v>
                </c:pt>
                <c:pt idx="331">
                  <c:v>33</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Covid-19-Daten'!$A$30:$A$361</c15:sqref>
                        </c15:formulaRef>
                      </c:ext>
                    </c:extLst>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extLst>
                      <c:ext uri="{02D57815-91ED-43cb-92C2-25804820EDAC}">
                        <c15:formulaRef>
                          <c15:sqref>'1. Covid-19-Daten'!$Q$30:$Q$378</c15:sqref>
                        </c15:formulaRef>
                      </c:ext>
                    </c:extLst>
                    <c:numCache>
                      <c:formatCode>General</c:formatCode>
                      <c:ptCount val="349"/>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pt idx="330">
                        <c:v>15</c:v>
                      </c:pt>
                      <c:pt idx="331">
                        <c:v>15</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Covid-19-Daten'!$R$3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Covid-19-Daten'!$A$30:$A$361</c15:sqref>
                        </c15:formulaRef>
                      </c:ext>
                    </c:extLst>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extLst xmlns:c15="http://schemas.microsoft.com/office/drawing/2012/chart">
                      <c:ext xmlns:c15="http://schemas.microsoft.com/office/drawing/2012/chart" uri="{02D57815-91ED-43cb-92C2-25804820EDAC}">
                        <c15:formulaRef>
                          <c15:sqref>'1. Covid-19-Daten'!$R$4:$R$378</c15:sqref>
                        </c15:formulaRef>
                      </c:ext>
                    </c:extLst>
                    <c:numCache>
                      <c:formatCode>General</c:formatCode>
                      <c:ptCount val="375"/>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pt idx="350">
                        <c:v>9</c:v>
                      </c:pt>
                      <c:pt idx="351">
                        <c:v>15</c:v>
                      </c:pt>
                      <c:pt idx="352">
                        <c:v>14</c:v>
                      </c:pt>
                      <c:pt idx="355">
                        <c:v>17</c:v>
                      </c:pt>
                      <c:pt idx="356">
                        <c:v>17</c:v>
                      </c:pt>
                      <c:pt idx="357">
                        <c:v>16</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pt idx="331">
                  <c:v>26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pt idx="331">
                  <c:v>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Covid-19-Daten'!$N$30:$N$371</c:f>
              <c:numCache>
                <c:formatCode>General</c:formatCode>
                <c:ptCount val="342"/>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3</c:v>
                </c:pt>
                <c:pt idx="324">
                  <c:v>1</c:v>
                </c:pt>
                <c:pt idx="325">
                  <c:v>2</c:v>
                </c:pt>
                <c:pt idx="326">
                  <c:v>1</c:v>
                </c:pt>
                <c:pt idx="329">
                  <c:v>2</c:v>
                </c:pt>
                <c:pt idx="330">
                  <c:v>4</c:v>
                </c:pt>
                <c:pt idx="331">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pt idx="330">
                  <c:v>10</c:v>
                </c:pt>
                <c:pt idx="331">
                  <c:v>9</c:v>
                </c:pt>
              </c:numCache>
            </c:numRef>
          </c:val>
          <c:smooth val="0"/>
          <c:extLst>
            <c:ext xmlns:c16="http://schemas.microsoft.com/office/drawing/2014/chart" uri="{C3380CC4-5D6E-409C-BE32-E72D297353CC}">
              <c16:uniqueId val="{00000000-AD82-4A5C-8E2A-91802E8BCAB8}"/>
            </c:ext>
          </c:extLst>
        </c:ser>
        <c:ser>
          <c:idx val="0"/>
          <c:order val="1"/>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pt idx="330">
                  <c:v>26</c:v>
                </c:pt>
                <c:pt idx="331">
                  <c:v>26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Covid-19-Daten'!$Q$30:$Q$371</c:f>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pt idx="330">
                  <c:v>15</c:v>
                </c:pt>
                <c:pt idx="331">
                  <c:v>15</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Covid-19-Daten'!$R$3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Covid-19-Daten'!$A$30:$A$361</c:f>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f>'1. Covid-19-Daten'!$R$30:$R$371</c:f>
              <c:numCache>
                <c:formatCode>General</c:formatCode>
                <c:ptCount val="342"/>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pt idx="324">
                  <c:v>9</c:v>
                </c:pt>
                <c:pt idx="325">
                  <c:v>15</c:v>
                </c:pt>
                <c:pt idx="326">
                  <c:v>14</c:v>
                </c:pt>
                <c:pt idx="329">
                  <c:v>17</c:v>
                </c:pt>
                <c:pt idx="330">
                  <c:v>17</c:v>
                </c:pt>
                <c:pt idx="331">
                  <c:v>16</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Covid-19-Daten'!$P$3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Covid-19-Daten'!$A$30:$A$361</c15:sqref>
                        </c15:formulaRef>
                      </c:ext>
                    </c:extLst>
                    <c:numCache>
                      <c:formatCode>[$-F800]dddd\,\ mmmm\ dd\,\ yyyy\,\ hh:mm:ss</c:formatCode>
                      <c:ptCount val="33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pt idx="330">
                        <c:v>44243.333333333336</c:v>
                      </c:pt>
                      <c:pt idx="331">
                        <c:v>44244.333333333336</c:v>
                      </c:pt>
                    </c:numCache>
                  </c:numRef>
                </c:cat>
                <c:val>
                  <c:numRef>
                    <c:extLst>
                      <c:ext uri="{02D57815-91ED-43cb-92C2-25804820EDAC}">
                        <c15:formulaRef>
                          <c15:sqref>'1. Covid-19-Daten'!$P$30:$P$321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'1.4 Labortests'!$A$3:$A$37</c:f>
              <c:numCache>
                <c:formatCode>0</c:formatCode>
                <c:ptCount val="3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pt idx="34">
                  <c:v>6</c:v>
                </c:pt>
              </c:numCache>
            </c:numRef>
          </c:cat>
          <c:val>
            <c:numRef>
              <c:f>'1.4 Labortests'!$C$3:$C$37</c:f>
              <c:numCache>
                <c:formatCode>0</c:formatCode>
                <c:ptCount val="35"/>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974.50300000000004</c:v>
                </c:pt>
                <c:pt idx="33">
                  <c:v>757.92</c:v>
                </c:pt>
                <c:pt idx="34">
                  <c:v>582.72500000000002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'1.4 Labortests'!$A$3:$A$37</c:f>
              <c:numCache>
                <c:formatCode>0</c:formatCode>
                <c:ptCount val="3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pt idx="34">
                  <c:v>6</c:v>
                </c:pt>
              </c:numCache>
            </c:numRef>
          </c:cat>
          <c:val>
            <c:numRef>
              <c:f>'1.4 Labortests'!$D$3:$D$37</c:f>
              <c:numCache>
                <c:formatCode>0</c:formatCode>
                <c:ptCount val="35"/>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10766.496999999999</c:v>
                </c:pt>
                <c:pt idx="33">
                  <c:v>11874.08</c:v>
                </c:pt>
                <c:pt idx="34">
                  <c:v>10012.275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'1.4 Labortests'!$A$3:$A$37</c:f>
              <c:numCache>
                <c:formatCode>0</c:formatCode>
                <c:ptCount val="3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pt idx="34">
                  <c:v>6</c:v>
                </c:pt>
              </c:numCache>
            </c:numRef>
          </c:cat>
          <c:val>
            <c:numRef>
              <c:f>'1.4 Labortests'!$E$3:$E$37</c:f>
              <c:numCache>
                <c:formatCode>#,##0.0</c:formatCode>
                <c:ptCount val="35"/>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8.3000000000000007</c:v>
                </c:pt>
                <c:pt idx="33" formatCode="0.0">
                  <c:v>6</c:v>
                </c:pt>
                <c:pt idx="34" formatCode="0.0">
                  <c:v>5.5</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Covid-19-Daten'!$A$4:$A$361</c15:sqref>
                  </c15:fullRef>
                </c:ext>
              </c:extLst>
              <c:f>'1. Covid-19-Daten'!$A$23:$A$361</c:f>
              <c:numCache>
                <c:formatCode>[$-F800]dddd\,\ mmmm\ dd\,\ yyyy\,\ hh:mm:ss</c:formatCode>
                <c:ptCount val="33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pt idx="331">
                  <c:v>44237.333333333336</c:v>
                </c:pt>
                <c:pt idx="332">
                  <c:v>44238.333333333336</c:v>
                </c:pt>
                <c:pt idx="333">
                  <c:v>44239.333333333336</c:v>
                </c:pt>
                <c:pt idx="334">
                  <c:v>44240.333333333336</c:v>
                </c:pt>
                <c:pt idx="335">
                  <c:v>44241.333333333336</c:v>
                </c:pt>
                <c:pt idx="336">
                  <c:v>44242.333333333336</c:v>
                </c:pt>
                <c:pt idx="337">
                  <c:v>44243.333333333336</c:v>
                </c:pt>
                <c:pt idx="338">
                  <c:v>44244.333333333336</c:v>
                </c:pt>
              </c:numCache>
            </c:numRef>
          </c:cat>
          <c:val>
            <c:numRef>
              <c:extLst>
                <c:ext xmlns:c15="http://schemas.microsoft.com/office/drawing/2012/chart" uri="{02D57815-91ED-43cb-92C2-25804820EDAC}">
                  <c15:fullRef>
                    <c15:sqref>'1. Covid-19-Daten'!$U$4:$U$361</c15:sqref>
                  </c15:fullRef>
                </c:ext>
              </c:extLst>
              <c:f>'1. Covid-19-Daten'!$U$23:$U$361</c:f>
              <c:numCache>
                <c:formatCode>0</c:formatCode>
                <c:ptCount val="33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6</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11</c:v>
                </c:pt>
                <c:pt idx="287">
                  <c:v>3</c:v>
                </c:pt>
                <c:pt idx="288">
                  <c:v>7</c:v>
                </c:pt>
                <c:pt idx="289">
                  <c:v>8</c:v>
                </c:pt>
                <c:pt idx="290">
                  <c:v>7</c:v>
                </c:pt>
                <c:pt idx="291">
                  <c:v>10</c:v>
                </c:pt>
                <c:pt idx="292">
                  <c:v>9</c:v>
                </c:pt>
                <c:pt idx="293">
                  <c:v>7</c:v>
                </c:pt>
                <c:pt idx="294">
                  <c:v>1</c:v>
                </c:pt>
                <c:pt idx="295">
                  <c:v>6</c:v>
                </c:pt>
                <c:pt idx="296">
                  <c:v>6</c:v>
                </c:pt>
                <c:pt idx="297">
                  <c:v>8</c:v>
                </c:pt>
                <c:pt idx="298">
                  <c:v>5</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pt idx="331">
                  <c:v>2</c:v>
                </c:pt>
                <c:pt idx="332">
                  <c:v>1</c:v>
                </c:pt>
                <c:pt idx="333">
                  <c:v>1</c:v>
                </c:pt>
                <c:pt idx="334">
                  <c:v>0</c:v>
                </c:pt>
                <c:pt idx="335">
                  <c:v>1</c:v>
                </c:pt>
                <c:pt idx="336">
                  <c:v>1</c:v>
                </c:pt>
                <c:pt idx="337">
                  <c:v>0</c:v>
                </c:pt>
                <c:pt idx="338">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Ansteckungsorte'!$B$288:$AC$288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Ansteckungsorte'!$B$288:$AC$288</c15:sqref>
                  </c15:fullRef>
                </c:ext>
              </c:extLst>
              <c:f>('3. Ansteckungsorte'!$B$288,'3. Ansteckungsorte'!$D$288,'3. Ansteckungsorte'!$F$288,'3. Ansteckungsorte'!$H$288,'3. Ansteckungsorte'!$J$288,'3. Ansteckungsorte'!$L$288,'3. Ansteckungsorte'!$N$288,'3. Ansteckungsorte'!$P$288,'3. Ansteckungsorte'!$R$288,'3. Ansteckungsorte'!$T$288,'3. Ansteckungsorte'!$V$288,'3. Ansteckungsorte'!$X$288,'3. Ansteckungsorte'!$Z$288,'3. Ansteckungsorte'!$AB$288:$AC$288)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Ansteckungsorte'!$B$289:$AC$289</c15:sqref>
                  </c15:fullRef>
                </c:ext>
              </c:extLst>
              <c:f>('3. Ansteckungsorte'!$B$289,'3. Ansteckungsorte'!$D$289,'3. Ansteckungsorte'!$F$289,'3. Ansteckungsorte'!$H$289,'3. Ansteckungsorte'!$J$289,'3. Ansteckungsorte'!$L$289,'3. Ansteckungsorte'!$N$289,'3. Ansteckungsorte'!$P$289,'3. Ansteckungsorte'!$R$289,'3. Ansteckungsorte'!$T$289,'3. Ansteckungsorte'!$V$289,'3. Ansteckungsorte'!$X$289,'3. Ansteckungsorte'!$Z$289,'3. Ansteckungsorte'!$AB$289:$AC$289)</c:f>
              <c:numCache>
                <c:formatCode>#,##0</c:formatCode>
                <c:ptCount val="15"/>
                <c:pt idx="0">
                  <c:v>16085</c:v>
                </c:pt>
                <c:pt idx="1">
                  <c:v>8885</c:v>
                </c:pt>
                <c:pt idx="2">
                  <c:v>368</c:v>
                </c:pt>
                <c:pt idx="3">
                  <c:v>2853</c:v>
                </c:pt>
                <c:pt idx="4">
                  <c:v>341</c:v>
                </c:pt>
                <c:pt idx="5">
                  <c:v>1647</c:v>
                </c:pt>
                <c:pt idx="6">
                  <c:v>30</c:v>
                </c:pt>
                <c:pt idx="7">
                  <c:v>594</c:v>
                </c:pt>
                <c:pt idx="8">
                  <c:v>767</c:v>
                </c:pt>
                <c:pt idx="9">
                  <c:v>15</c:v>
                </c:pt>
                <c:pt idx="10">
                  <c:v>16</c:v>
                </c:pt>
                <c:pt idx="11">
                  <c:v>31</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9525</xdr:colOff>
      <xdr:row>25</xdr:row>
      <xdr:rowOff>171450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19</xdr:col>
      <xdr:colOff>19050</xdr:colOff>
      <xdr:row>49</xdr:row>
      <xdr:rowOff>9525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18</xdr:col>
      <xdr:colOff>804333</xdr:colOff>
      <xdr:row>70</xdr:row>
      <xdr:rowOff>31750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40</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3"/>
  <sheetViews>
    <sheetView zoomScale="99" zoomScaleNormal="130" zoomScaleSheetLayoutView="30" zoomScalePageLayoutView="60" workbookViewId="0">
      <selection activeCell="A9" sqref="A9"/>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160</v>
      </c>
      <c r="B4" s="2"/>
    </row>
    <row r="5" spans="1:2" x14ac:dyDescent="0.2">
      <c r="B5" s="2"/>
    </row>
    <row r="6" spans="1:2" ht="15" x14ac:dyDescent="0.25">
      <c r="A6" s="1" t="s">
        <v>86</v>
      </c>
      <c r="B6" s="1"/>
    </row>
    <row r="7" spans="1:2" x14ac:dyDescent="0.2">
      <c r="A7" s="3" t="s">
        <v>93</v>
      </c>
      <c r="B7" s="3"/>
    </row>
    <row r="8" spans="1:2" x14ac:dyDescent="0.2">
      <c r="A8" s="4" t="s">
        <v>240</v>
      </c>
      <c r="B8" s="4"/>
    </row>
    <row r="9" spans="1:2" x14ac:dyDescent="0.2">
      <c r="A9" s="4" t="s">
        <v>244</v>
      </c>
      <c r="B9" s="4"/>
    </row>
    <row r="10" spans="1:2" x14ac:dyDescent="0.2">
      <c r="A10" s="5" t="s">
        <v>241</v>
      </c>
      <c r="B10" s="5"/>
    </row>
    <row r="11" spans="1:2" x14ac:dyDescent="0.2">
      <c r="A11" s="5" t="s">
        <v>242</v>
      </c>
      <c r="B11" s="5"/>
    </row>
    <row r="12" spans="1:2" x14ac:dyDescent="0.2">
      <c r="A12" s="5" t="s">
        <v>243</v>
      </c>
      <c r="B12" s="5"/>
    </row>
    <row r="13" spans="1:2" x14ac:dyDescent="0.2">
      <c r="A13" s="6"/>
      <c r="B13" s="6"/>
    </row>
    <row r="14" spans="1:2" x14ac:dyDescent="0.2">
      <c r="A14" s="6" t="s">
        <v>89</v>
      </c>
      <c r="B14" s="6"/>
    </row>
    <row r="15" spans="1:2" x14ac:dyDescent="0.2">
      <c r="A15" s="6"/>
      <c r="B15" s="6"/>
    </row>
    <row r="16" spans="1:2" x14ac:dyDescent="0.2">
      <c r="A16" s="6" t="s">
        <v>94</v>
      </c>
      <c r="B16" s="6"/>
    </row>
    <row r="17" spans="1:2" x14ac:dyDescent="0.2">
      <c r="A17" s="5" t="s">
        <v>95</v>
      </c>
      <c r="B17" s="5"/>
    </row>
    <row r="18" spans="1:2" x14ac:dyDescent="0.2">
      <c r="A18" s="6"/>
      <c r="B18" s="6"/>
    </row>
    <row r="19" spans="1:2" x14ac:dyDescent="0.2">
      <c r="A19" s="6" t="s">
        <v>96</v>
      </c>
      <c r="B19" s="6"/>
    </row>
    <row r="20" spans="1:2" x14ac:dyDescent="0.2">
      <c r="A20" s="6"/>
      <c r="B20" s="6"/>
    </row>
    <row r="21" spans="1:2" x14ac:dyDescent="0.2">
      <c r="A21" s="6" t="s">
        <v>97</v>
      </c>
      <c r="B21" s="6"/>
    </row>
    <row r="22" spans="1:2" x14ac:dyDescent="0.2">
      <c r="A22" s="4" t="s">
        <v>99</v>
      </c>
      <c r="B22" s="4"/>
    </row>
    <row r="23" spans="1:2" x14ac:dyDescent="0.2">
      <c r="A23" s="5" t="s">
        <v>98</v>
      </c>
      <c r="B23" s="5"/>
    </row>
    <row r="24" spans="1:2" x14ac:dyDescent="0.2">
      <c r="A24" s="5"/>
      <c r="B24" s="5"/>
    </row>
    <row r="25" spans="1:2" x14ac:dyDescent="0.2">
      <c r="A25" s="186" t="s">
        <v>193</v>
      </c>
      <c r="B25" s="5"/>
    </row>
    <row r="26" spans="1:2" x14ac:dyDescent="0.2">
      <c r="A26" s="128"/>
    </row>
    <row r="27" spans="1:2" ht="114.75" x14ac:dyDescent="0.2">
      <c r="A27" s="2" t="s">
        <v>183</v>
      </c>
      <c r="B27" s="2"/>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10" location="'1.3 Grafiken Hospitalisationen'!A1" display="1.3 Grafiken Hospitalisationen"/>
    <hyperlink ref="A14" location="'2. Contact Tracing'!A1" display="2. Contact Tracing"/>
    <hyperlink ref="A16" location="'3. Ansteckungsorte'!A1" display="3. Ansteckungsorte"/>
    <hyperlink ref="A17" location="'3.1 Grafiken Ansteckungsorte'!A1" display="3.1 Grafiken Ansteckungsorte"/>
    <hyperlink ref="A19" location="'4. SwissCovid App'!A1" display="4. SwissCovid App"/>
    <hyperlink ref="A21" location="'5. Quarantäne nach Einreise'!A1" display="5. Quarantäne nach Einreise"/>
    <hyperlink ref="A23" location="'5.2 Reisemittel, -wege'!A1" display="5.2 Reisemittel, -wege"/>
    <hyperlink ref="A22" location="'5.1 nach Risikogebieten'!A1" display="5.1 Einreise nach Risikogebieten"/>
    <hyperlink ref="A11" location="'1.4 Labortests'!A1" display="1.4 Labortests"/>
    <hyperlink ref="A12" location="'1.5 Todesfälle'!A1" display="1.5 Todesfälle"/>
    <hyperlink ref="A25" location="'6. Impfkampagne'!A1" display="6. Impfkampagne"/>
    <hyperlink ref="A9" location="'1.2 Grafiken Mutationen'!A1" display="1.2 Grafiken Mutation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486"/>
  <sheetViews>
    <sheetView tabSelected="1" zoomScaleNormal="100" zoomScaleSheetLayoutView="40" workbookViewId="0">
      <pane xSplit="1" ySplit="3" topLeftCell="F342" activePane="bottomRight" state="frozen"/>
      <selection pane="topRight" activeCell="B1" sqref="B1"/>
      <selection pane="bottomLeft" activeCell="A4" sqref="A4"/>
      <selection pane="bottomRight" activeCell="U361" sqref="U355:U361"/>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5" style="40" customWidth="1"/>
    <col min="7" max="7" width="14.125" style="40" customWidth="1"/>
    <col min="8" max="8" width="11.125" style="40" customWidth="1"/>
    <col min="9" max="9" width="14.375" style="40" customWidth="1"/>
    <col min="10" max="11" width="15.375" style="40" customWidth="1"/>
    <col min="12" max="16" width="13.75" style="41" customWidth="1"/>
    <col min="17" max="18" width="15.5" style="41" customWidth="1"/>
    <col min="19" max="19" width="14.875" style="41" customWidth="1"/>
    <col min="20" max="20" width="15.375" style="41" hidden="1" customWidth="1"/>
    <col min="21" max="21" width="9.75" style="32" bestFit="1" customWidth="1"/>
    <col min="22" max="22" width="10.625" style="32" customWidth="1"/>
    <col min="23" max="23" width="5.75" style="32" hidden="1" customWidth="1"/>
    <col min="24" max="25" width="16" style="39" hidden="1" customWidth="1"/>
    <col min="26" max="26" width="16.125" style="39" customWidth="1"/>
    <col min="27" max="16384" width="11.625" style="32"/>
  </cols>
  <sheetData>
    <row r="1" spans="1:28" ht="15" customHeight="1" thickTop="1" x14ac:dyDescent="0.2">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8" ht="41.1" customHeight="1" x14ac:dyDescent="0.2">
      <c r="A2" s="12"/>
      <c r="B2" s="231" t="s">
        <v>0</v>
      </c>
      <c r="C2" s="232"/>
      <c r="D2" s="232"/>
      <c r="E2" s="232"/>
      <c r="F2" s="232"/>
      <c r="G2" s="232"/>
      <c r="H2" s="232"/>
      <c r="I2" s="232"/>
      <c r="J2" s="232"/>
      <c r="K2" s="233"/>
      <c r="L2" s="228" t="s">
        <v>84</v>
      </c>
      <c r="M2" s="229"/>
      <c r="N2" s="229"/>
      <c r="O2" s="229"/>
      <c r="P2" s="229"/>
      <c r="Q2" s="229"/>
      <c r="R2" s="229"/>
      <c r="S2" s="229"/>
      <c r="T2" s="230"/>
      <c r="U2" s="224" t="s">
        <v>1</v>
      </c>
      <c r="V2" s="224"/>
      <c r="W2" s="107" t="s">
        <v>171</v>
      </c>
      <c r="X2" s="106" t="s">
        <v>172</v>
      </c>
      <c r="Y2" s="106" t="s">
        <v>173</v>
      </c>
      <c r="Z2" s="117" t="s">
        <v>75</v>
      </c>
    </row>
    <row r="3" spans="1:28" ht="114" customHeight="1" x14ac:dyDescent="0.2">
      <c r="A3" s="12"/>
      <c r="B3" s="13" t="s">
        <v>3</v>
      </c>
      <c r="C3" s="14" t="s">
        <v>2</v>
      </c>
      <c r="D3" s="221" t="s">
        <v>238</v>
      </c>
      <c r="E3" s="223" t="s">
        <v>192</v>
      </c>
      <c r="F3" s="184" t="s">
        <v>239</v>
      </c>
      <c r="G3" s="15" t="s">
        <v>120</v>
      </c>
      <c r="H3" s="16" t="s">
        <v>81</v>
      </c>
      <c r="I3" s="17" t="s">
        <v>76</v>
      </c>
      <c r="J3" s="17" t="s">
        <v>77</v>
      </c>
      <c r="K3" s="17" t="s">
        <v>78</v>
      </c>
      <c r="L3" s="127" t="s">
        <v>188</v>
      </c>
      <c r="M3" s="14" t="s">
        <v>102</v>
      </c>
      <c r="N3" s="14" t="s">
        <v>103</v>
      </c>
      <c r="O3" s="14" t="s">
        <v>82</v>
      </c>
      <c r="P3" s="150" t="s">
        <v>190</v>
      </c>
      <c r="Q3" s="130" t="s">
        <v>189</v>
      </c>
      <c r="R3" s="131" t="s">
        <v>186</v>
      </c>
      <c r="S3" s="123" t="s">
        <v>187</v>
      </c>
      <c r="T3" s="18" t="s">
        <v>83</v>
      </c>
      <c r="U3" s="13" t="s">
        <v>4</v>
      </c>
      <c r="V3" s="13" t="s">
        <v>2</v>
      </c>
      <c r="W3" s="13"/>
      <c r="X3" s="108" t="s">
        <v>2</v>
      </c>
      <c r="Y3" s="14" t="s">
        <v>2</v>
      </c>
      <c r="Z3" s="19" t="s">
        <v>2</v>
      </c>
    </row>
    <row r="4" spans="1:28" ht="14.25" x14ac:dyDescent="0.2">
      <c r="A4" s="20">
        <v>43887.333333333336</v>
      </c>
      <c r="B4" s="13">
        <v>1</v>
      </c>
      <c r="C4" s="14">
        <v>1</v>
      </c>
      <c r="D4" s="17"/>
      <c r="E4" s="17"/>
      <c r="F4" s="17"/>
      <c r="G4" s="21"/>
      <c r="H4" s="21">
        <f t="shared" ref="H4:H67" si="0">B4/6.8</f>
        <v>0.14705882352941177</v>
      </c>
      <c r="I4" s="17"/>
      <c r="J4" s="17"/>
      <c r="K4" s="17"/>
      <c r="L4" s="14">
        <v>0</v>
      </c>
      <c r="M4" s="14">
        <v>0</v>
      </c>
      <c r="N4" s="14"/>
      <c r="O4" s="14"/>
      <c r="P4" s="14">
        <v>0</v>
      </c>
      <c r="Q4" s="124"/>
      <c r="R4" s="124"/>
      <c r="S4" s="18"/>
      <c r="T4" s="18"/>
      <c r="U4" s="13">
        <v>0</v>
      </c>
      <c r="V4" s="13">
        <v>0</v>
      </c>
      <c r="W4" s="13"/>
      <c r="X4" s="14"/>
      <c r="Y4" s="14"/>
      <c r="Z4" s="202"/>
    </row>
    <row r="5" spans="1:28" ht="14.25" x14ac:dyDescent="0.2">
      <c r="A5" s="20">
        <v>43888.333333333336</v>
      </c>
      <c r="B5" s="13">
        <v>0</v>
      </c>
      <c r="C5" s="14">
        <f t="shared" ref="C5:C68" si="1">SUM(C4,B5)</f>
        <v>1</v>
      </c>
      <c r="D5" s="17"/>
      <c r="E5" s="17"/>
      <c r="F5" s="17"/>
      <c r="G5" s="21"/>
      <c r="H5" s="21">
        <f t="shared" si="0"/>
        <v>0</v>
      </c>
      <c r="I5" s="17"/>
      <c r="J5" s="17"/>
      <c r="K5" s="17"/>
      <c r="L5" s="14">
        <v>0</v>
      </c>
      <c r="M5" s="14">
        <v>0</v>
      </c>
      <c r="N5" s="14"/>
      <c r="O5" s="14"/>
      <c r="P5" s="14">
        <v>0</v>
      </c>
      <c r="Q5" s="124"/>
      <c r="R5" s="124"/>
      <c r="S5" s="18"/>
      <c r="T5" s="18"/>
      <c r="U5" s="13">
        <v>0</v>
      </c>
      <c r="V5" s="13">
        <f t="shared" ref="V5:V68" si="2">SUM(V4,U5)</f>
        <v>0</v>
      </c>
      <c r="W5" s="13"/>
      <c r="X5" s="14"/>
      <c r="Y5" s="14"/>
      <c r="Z5" s="202"/>
    </row>
    <row r="6" spans="1:28" ht="14.25" x14ac:dyDescent="0.2">
      <c r="A6" s="20">
        <v>43889.333333333336</v>
      </c>
      <c r="B6" s="13">
        <v>0</v>
      </c>
      <c r="C6" s="14">
        <f t="shared" si="1"/>
        <v>1</v>
      </c>
      <c r="D6" s="17"/>
      <c r="E6" s="17"/>
      <c r="F6" s="17"/>
      <c r="G6" s="21"/>
      <c r="H6" s="21">
        <f t="shared" si="0"/>
        <v>0</v>
      </c>
      <c r="I6" s="17"/>
      <c r="J6" s="17"/>
      <c r="K6" s="17"/>
      <c r="L6" s="14">
        <v>0</v>
      </c>
      <c r="M6" s="14">
        <v>0</v>
      </c>
      <c r="N6" s="14"/>
      <c r="O6" s="14"/>
      <c r="P6" s="14">
        <v>0</v>
      </c>
      <c r="Q6" s="124"/>
      <c r="R6" s="124"/>
      <c r="S6" s="18"/>
      <c r="T6" s="18"/>
      <c r="U6" s="13">
        <v>0</v>
      </c>
      <c r="V6" s="13">
        <f t="shared" si="2"/>
        <v>0</v>
      </c>
      <c r="W6" s="13"/>
      <c r="X6" s="14"/>
      <c r="Y6" s="14"/>
      <c r="Z6" s="202"/>
    </row>
    <row r="7" spans="1:28" ht="14.25" x14ac:dyDescent="0.2">
      <c r="A7" s="20">
        <v>43890.333333333336</v>
      </c>
      <c r="B7" s="13">
        <v>2</v>
      </c>
      <c r="C7" s="14">
        <f t="shared" si="1"/>
        <v>3</v>
      </c>
      <c r="D7" s="17"/>
      <c r="E7" s="17"/>
      <c r="F7" s="17"/>
      <c r="G7" s="21">
        <f t="shared" ref="G7:G70" si="3">AVERAGE(B4:B10)</f>
        <v>1</v>
      </c>
      <c r="H7" s="21">
        <f t="shared" si="0"/>
        <v>0.29411764705882354</v>
      </c>
      <c r="I7" s="17"/>
      <c r="J7" s="17"/>
      <c r="K7" s="17"/>
      <c r="L7" s="14">
        <v>0</v>
      </c>
      <c r="M7" s="14">
        <v>0</v>
      </c>
      <c r="N7" s="14"/>
      <c r="O7" s="14"/>
      <c r="P7" s="14">
        <v>0</v>
      </c>
      <c r="Q7" s="124"/>
      <c r="R7" s="124"/>
      <c r="S7" s="18"/>
      <c r="T7" s="18"/>
      <c r="U7" s="13">
        <v>0</v>
      </c>
      <c r="V7" s="13">
        <f t="shared" si="2"/>
        <v>0</v>
      </c>
      <c r="W7" s="13"/>
      <c r="X7" s="14"/>
      <c r="Y7" s="14"/>
      <c r="Z7" s="202"/>
    </row>
    <row r="8" spans="1:28" ht="14.25" x14ac:dyDescent="0.2">
      <c r="A8" s="20">
        <v>43891.333333333336</v>
      </c>
      <c r="B8" s="13">
        <v>1</v>
      </c>
      <c r="C8" s="14">
        <f t="shared" si="1"/>
        <v>4</v>
      </c>
      <c r="D8" s="17"/>
      <c r="E8" s="17"/>
      <c r="F8" s="17"/>
      <c r="G8" s="21">
        <f t="shared" si="3"/>
        <v>1.2857142857142858</v>
      </c>
      <c r="H8" s="21">
        <f t="shared" si="0"/>
        <v>0.14705882352941177</v>
      </c>
      <c r="I8" s="17"/>
      <c r="J8" s="17"/>
      <c r="K8" s="17"/>
      <c r="L8" s="14">
        <v>0</v>
      </c>
      <c r="M8" s="14">
        <v>0</v>
      </c>
      <c r="N8" s="14"/>
      <c r="O8" s="14"/>
      <c r="P8" s="14">
        <v>0</v>
      </c>
      <c r="Q8" s="124"/>
      <c r="R8" s="124"/>
      <c r="S8" s="18"/>
      <c r="T8" s="18"/>
      <c r="U8" s="13">
        <v>0</v>
      </c>
      <c r="V8" s="13">
        <f t="shared" si="2"/>
        <v>0</v>
      </c>
      <c r="W8" s="13"/>
      <c r="X8" s="14"/>
      <c r="Y8" s="14"/>
      <c r="Z8" s="202"/>
    </row>
    <row r="9" spans="1:28" ht="14.25" x14ac:dyDescent="0.2">
      <c r="A9" s="20">
        <v>43892.333333333336</v>
      </c>
      <c r="B9" s="13">
        <v>3</v>
      </c>
      <c r="C9" s="14">
        <f t="shared" si="1"/>
        <v>7</v>
      </c>
      <c r="D9" s="17"/>
      <c r="E9" s="17"/>
      <c r="F9" s="17"/>
      <c r="G9" s="21">
        <f t="shared" si="3"/>
        <v>1.4285714285714286</v>
      </c>
      <c r="H9" s="21">
        <f t="shared" si="0"/>
        <v>0.44117647058823528</v>
      </c>
      <c r="I9" s="17"/>
      <c r="J9" s="17"/>
      <c r="K9" s="17"/>
      <c r="L9" s="14">
        <v>0</v>
      </c>
      <c r="M9" s="14">
        <v>0</v>
      </c>
      <c r="N9" s="14"/>
      <c r="O9" s="14"/>
      <c r="P9" s="14">
        <v>0</v>
      </c>
      <c r="Q9" s="124"/>
      <c r="R9" s="124"/>
      <c r="S9" s="18"/>
      <c r="T9" s="18"/>
      <c r="U9" s="13">
        <v>0</v>
      </c>
      <c r="V9" s="13">
        <f t="shared" si="2"/>
        <v>0</v>
      </c>
      <c r="W9" s="13"/>
      <c r="X9" s="14"/>
      <c r="Y9" s="14"/>
      <c r="Z9" s="202"/>
      <c r="AB9" s="33"/>
    </row>
    <row r="10" spans="1:28" ht="14.25" x14ac:dyDescent="0.2">
      <c r="A10" s="20">
        <v>43893.333333333336</v>
      </c>
      <c r="B10" s="13">
        <v>0</v>
      </c>
      <c r="C10" s="14">
        <f t="shared" si="1"/>
        <v>7</v>
      </c>
      <c r="D10" s="17"/>
      <c r="E10" s="17"/>
      <c r="F10" s="17"/>
      <c r="G10" s="21">
        <f t="shared" si="3"/>
        <v>1.5714285714285714</v>
      </c>
      <c r="H10" s="21">
        <f t="shared" si="0"/>
        <v>0</v>
      </c>
      <c r="I10" s="21">
        <f t="shared" ref="I10:I74" si="4">(H4+H5+H6+H7+H8+H9+H10)/7</f>
        <v>0.14705882352941174</v>
      </c>
      <c r="J10" s="21">
        <f t="shared" ref="J10:J73" si="5">H4+H5+H6+H7+H8+H9+H10</f>
        <v>1.0294117647058822</v>
      </c>
      <c r="K10" s="17"/>
      <c r="L10" s="14">
        <v>0</v>
      </c>
      <c r="M10" s="14">
        <v>0</v>
      </c>
      <c r="N10" s="14"/>
      <c r="O10" s="14"/>
      <c r="P10" s="14">
        <v>0</v>
      </c>
      <c r="Q10" s="124"/>
      <c r="R10" s="124"/>
      <c r="S10" s="18"/>
      <c r="T10" s="18"/>
      <c r="U10" s="13">
        <v>0</v>
      </c>
      <c r="V10" s="13">
        <f t="shared" si="2"/>
        <v>0</v>
      </c>
      <c r="W10" s="13"/>
      <c r="X10" s="14"/>
      <c r="Y10" s="14"/>
      <c r="Z10" s="202"/>
      <c r="AB10" s="33"/>
    </row>
    <row r="11" spans="1:28" ht="14.25" x14ac:dyDescent="0.2">
      <c r="A11" s="20">
        <v>43894.333333333336</v>
      </c>
      <c r="B11" s="13">
        <v>3</v>
      </c>
      <c r="C11" s="14">
        <f t="shared" si="1"/>
        <v>10</v>
      </c>
      <c r="D11" s="21"/>
      <c r="E11" s="21"/>
      <c r="F11" s="21"/>
      <c r="G11" s="21">
        <f t="shared" si="3"/>
        <v>1.5714285714285714</v>
      </c>
      <c r="H11" s="21">
        <f t="shared" si="0"/>
        <v>0.44117647058823528</v>
      </c>
      <c r="I11" s="21">
        <f t="shared" si="4"/>
        <v>0.18907563025210083</v>
      </c>
      <c r="J11" s="21">
        <f t="shared" si="5"/>
        <v>1.3235294117647058</v>
      </c>
      <c r="K11" s="21"/>
      <c r="L11" s="14">
        <v>0</v>
      </c>
      <c r="M11" s="14">
        <v>0</v>
      </c>
      <c r="N11" s="14"/>
      <c r="O11" s="14"/>
      <c r="P11" s="14">
        <v>0</v>
      </c>
      <c r="Q11" s="124"/>
      <c r="R11" s="124"/>
      <c r="S11" s="18"/>
      <c r="T11" s="18"/>
      <c r="U11" s="13">
        <v>0</v>
      </c>
      <c r="V11" s="13">
        <f t="shared" si="2"/>
        <v>0</v>
      </c>
      <c r="W11" s="13"/>
      <c r="X11" s="14"/>
      <c r="Y11" s="14"/>
      <c r="Z11" s="202"/>
      <c r="AB11" s="33"/>
    </row>
    <row r="12" spans="1:28" ht="14.25" x14ac:dyDescent="0.2">
      <c r="A12" s="20">
        <v>43895.333333333336</v>
      </c>
      <c r="B12" s="13">
        <v>1</v>
      </c>
      <c r="C12" s="14">
        <f t="shared" si="1"/>
        <v>11</v>
      </c>
      <c r="D12" s="21"/>
      <c r="E12" s="21"/>
      <c r="F12" s="21"/>
      <c r="G12" s="21">
        <f t="shared" si="3"/>
        <v>1.4285714285714286</v>
      </c>
      <c r="H12" s="21">
        <f t="shared" si="0"/>
        <v>0.14705882352941177</v>
      </c>
      <c r="I12" s="21">
        <f t="shared" si="4"/>
        <v>0.21008403361344535</v>
      </c>
      <c r="J12" s="21">
        <f t="shared" si="5"/>
        <v>1.4705882352941175</v>
      </c>
      <c r="K12" s="21"/>
      <c r="L12" s="14">
        <v>0</v>
      </c>
      <c r="M12" s="14">
        <v>0</v>
      </c>
      <c r="N12" s="14"/>
      <c r="O12" s="14"/>
      <c r="P12" s="14">
        <v>0</v>
      </c>
      <c r="Q12" s="124"/>
      <c r="R12" s="124"/>
      <c r="S12" s="18"/>
      <c r="T12" s="18"/>
      <c r="U12" s="13">
        <v>0</v>
      </c>
      <c r="V12" s="13">
        <f t="shared" si="2"/>
        <v>0</v>
      </c>
      <c r="W12" s="13"/>
      <c r="X12" s="14"/>
      <c r="Y12" s="14"/>
      <c r="Z12" s="202"/>
      <c r="AB12" s="33"/>
    </row>
    <row r="13" spans="1:28" ht="14.25" x14ac:dyDescent="0.2">
      <c r="A13" s="20">
        <v>43896.333333333336</v>
      </c>
      <c r="B13" s="13">
        <v>1</v>
      </c>
      <c r="C13" s="14">
        <f t="shared" si="1"/>
        <v>12</v>
      </c>
      <c r="D13" s="21"/>
      <c r="E13" s="21"/>
      <c r="F13" s="21"/>
      <c r="G13" s="21">
        <f t="shared" si="3"/>
        <v>1.1428571428571428</v>
      </c>
      <c r="H13" s="21">
        <f t="shared" si="0"/>
        <v>0.14705882352941177</v>
      </c>
      <c r="I13" s="21">
        <f t="shared" si="4"/>
        <v>0.2310924369747899</v>
      </c>
      <c r="J13" s="21">
        <f t="shared" si="5"/>
        <v>1.6176470588235292</v>
      </c>
      <c r="K13" s="21"/>
      <c r="L13" s="14">
        <v>0</v>
      </c>
      <c r="M13" s="14">
        <v>0</v>
      </c>
      <c r="N13" s="14"/>
      <c r="O13" s="14"/>
      <c r="P13" s="14">
        <v>0</v>
      </c>
      <c r="Q13" s="124"/>
      <c r="R13" s="124"/>
      <c r="S13" s="18"/>
      <c r="T13" s="18"/>
      <c r="U13" s="13">
        <v>0</v>
      </c>
      <c r="V13" s="13">
        <f t="shared" si="2"/>
        <v>0</v>
      </c>
      <c r="W13" s="13"/>
      <c r="X13" s="14"/>
      <c r="Y13" s="14"/>
      <c r="Z13" s="202"/>
      <c r="AB13" s="33"/>
    </row>
    <row r="14" spans="1:28" ht="14.25" x14ac:dyDescent="0.2">
      <c r="A14" s="20">
        <v>43897.333333333336</v>
      </c>
      <c r="B14" s="13">
        <v>2</v>
      </c>
      <c r="C14" s="14">
        <f t="shared" si="1"/>
        <v>14</v>
      </c>
      <c r="D14" s="21"/>
      <c r="E14" s="21"/>
      <c r="F14" s="21"/>
      <c r="G14" s="21">
        <f t="shared" si="3"/>
        <v>1.5714285714285714</v>
      </c>
      <c r="H14" s="21">
        <f t="shared" si="0"/>
        <v>0.29411764705882354</v>
      </c>
      <c r="I14" s="21">
        <f t="shared" si="4"/>
        <v>0.2310924369747899</v>
      </c>
      <c r="J14" s="21">
        <f t="shared" si="5"/>
        <v>1.6176470588235292</v>
      </c>
      <c r="K14" s="21"/>
      <c r="L14" s="14">
        <v>0</v>
      </c>
      <c r="M14" s="14">
        <v>0</v>
      </c>
      <c r="N14" s="14"/>
      <c r="O14" s="14"/>
      <c r="P14" s="14">
        <v>0</v>
      </c>
      <c r="Q14" s="124"/>
      <c r="R14" s="124"/>
      <c r="S14" s="18"/>
      <c r="T14" s="18"/>
      <c r="U14" s="13">
        <v>0</v>
      </c>
      <c r="V14" s="13">
        <f t="shared" si="2"/>
        <v>0</v>
      </c>
      <c r="W14" s="13"/>
      <c r="X14" s="14"/>
      <c r="Y14" s="14"/>
      <c r="Z14" s="202"/>
      <c r="AB14" s="33"/>
    </row>
    <row r="15" spans="1:28" ht="14.25" x14ac:dyDescent="0.2">
      <c r="A15" s="20">
        <v>43898.333333333336</v>
      </c>
      <c r="B15" s="13">
        <v>0</v>
      </c>
      <c r="C15" s="14">
        <f t="shared" si="1"/>
        <v>14</v>
      </c>
      <c r="D15" s="21"/>
      <c r="E15" s="21"/>
      <c r="F15" s="21"/>
      <c r="G15" s="21">
        <f t="shared" si="3"/>
        <v>1.4285714285714286</v>
      </c>
      <c r="H15" s="21">
        <f t="shared" si="0"/>
        <v>0</v>
      </c>
      <c r="I15" s="21">
        <f t="shared" si="4"/>
        <v>0.21008403361344535</v>
      </c>
      <c r="J15" s="21">
        <f t="shared" si="5"/>
        <v>1.4705882352941175</v>
      </c>
      <c r="K15" s="21"/>
      <c r="L15" s="14">
        <v>0</v>
      </c>
      <c r="M15" s="14">
        <v>0</v>
      </c>
      <c r="N15" s="14"/>
      <c r="O15" s="14"/>
      <c r="P15" s="14">
        <v>0</v>
      </c>
      <c r="Q15" s="124"/>
      <c r="R15" s="124"/>
      <c r="S15" s="18"/>
      <c r="T15" s="18"/>
      <c r="U15" s="13">
        <v>0</v>
      </c>
      <c r="V15" s="13">
        <f t="shared" si="2"/>
        <v>0</v>
      </c>
      <c r="W15" s="13"/>
      <c r="X15" s="14"/>
      <c r="Y15" s="14"/>
      <c r="Z15" s="202"/>
      <c r="AB15" s="33"/>
    </row>
    <row r="16" spans="1:28" ht="14.25" x14ac:dyDescent="0.2">
      <c r="A16" s="20">
        <v>43899.333333333336</v>
      </c>
      <c r="B16" s="13">
        <v>1</v>
      </c>
      <c r="C16" s="14">
        <f t="shared" si="1"/>
        <v>15</v>
      </c>
      <c r="D16" s="21"/>
      <c r="E16" s="21"/>
      <c r="F16" s="21"/>
      <c r="G16" s="21">
        <f t="shared" si="3"/>
        <v>2.2857142857142856</v>
      </c>
      <c r="H16" s="21">
        <f t="shared" si="0"/>
        <v>0.14705882352941177</v>
      </c>
      <c r="I16" s="21">
        <f t="shared" si="4"/>
        <v>0.16806722689075632</v>
      </c>
      <c r="J16" s="21">
        <f t="shared" si="5"/>
        <v>1.1764705882352942</v>
      </c>
      <c r="K16" s="21"/>
      <c r="L16" s="14">
        <v>0</v>
      </c>
      <c r="M16" s="14">
        <v>0</v>
      </c>
      <c r="N16" s="14"/>
      <c r="O16" s="14"/>
      <c r="P16" s="14">
        <v>0</v>
      </c>
      <c r="Q16" s="124"/>
      <c r="R16" s="124"/>
      <c r="S16" s="18"/>
      <c r="T16" s="18"/>
      <c r="U16" s="13">
        <v>0</v>
      </c>
      <c r="V16" s="13">
        <f t="shared" si="2"/>
        <v>0</v>
      </c>
      <c r="W16" s="13"/>
      <c r="X16" s="14"/>
      <c r="Y16" s="14"/>
      <c r="Z16" s="202"/>
      <c r="AB16" s="33"/>
    </row>
    <row r="17" spans="1:28" ht="14.25" x14ac:dyDescent="0.2">
      <c r="A17" s="20">
        <v>43900.333333333336</v>
      </c>
      <c r="B17" s="13">
        <v>3</v>
      </c>
      <c r="C17" s="14">
        <f t="shared" si="1"/>
        <v>18</v>
      </c>
      <c r="D17" s="21"/>
      <c r="E17" s="21"/>
      <c r="F17" s="21"/>
      <c r="G17" s="21">
        <f t="shared" si="3"/>
        <v>2.5714285714285716</v>
      </c>
      <c r="H17" s="21">
        <f t="shared" si="0"/>
        <v>0.44117647058823528</v>
      </c>
      <c r="I17" s="21">
        <f t="shared" si="4"/>
        <v>0.23109243697478993</v>
      </c>
      <c r="J17" s="21">
        <f t="shared" si="5"/>
        <v>1.6176470588235294</v>
      </c>
      <c r="K17" s="21">
        <f t="shared" ref="K17:K80" si="6">SUM(H4:H17)</f>
        <v>2.6470588235294112</v>
      </c>
      <c r="L17" s="14">
        <v>0</v>
      </c>
      <c r="M17" s="14">
        <v>0</v>
      </c>
      <c r="N17" s="14"/>
      <c r="O17" s="14"/>
      <c r="P17" s="14">
        <v>0</v>
      </c>
      <c r="Q17" s="124"/>
      <c r="R17" s="124"/>
      <c r="S17" s="18"/>
      <c r="T17" s="18"/>
      <c r="U17" s="13">
        <v>0</v>
      </c>
      <c r="V17" s="13">
        <f t="shared" si="2"/>
        <v>0</v>
      </c>
      <c r="W17" s="13"/>
      <c r="X17" s="14"/>
      <c r="Y17" s="14"/>
      <c r="Z17" s="202"/>
      <c r="AB17" s="33"/>
    </row>
    <row r="18" spans="1:28" ht="14.25" x14ac:dyDescent="0.2">
      <c r="A18" s="20">
        <v>43901.333333333336</v>
      </c>
      <c r="B18" s="13">
        <v>2</v>
      </c>
      <c r="C18" s="14">
        <f t="shared" si="1"/>
        <v>20</v>
      </c>
      <c r="D18" s="21"/>
      <c r="E18" s="21"/>
      <c r="F18" s="21"/>
      <c r="G18" s="21">
        <f t="shared" si="3"/>
        <v>2.7142857142857144</v>
      </c>
      <c r="H18" s="21">
        <f t="shared" si="0"/>
        <v>0.29411764705882354</v>
      </c>
      <c r="I18" s="21">
        <f t="shared" si="4"/>
        <v>0.21008403361344538</v>
      </c>
      <c r="J18" s="21">
        <f t="shared" si="5"/>
        <v>1.4705882352941178</v>
      </c>
      <c r="K18" s="21">
        <f t="shared" si="6"/>
        <v>2.7941176470588234</v>
      </c>
      <c r="L18" s="14">
        <v>0</v>
      </c>
      <c r="M18" s="14">
        <v>0</v>
      </c>
      <c r="N18" s="14"/>
      <c r="O18" s="14"/>
      <c r="P18" s="14">
        <v>0</v>
      </c>
      <c r="Q18" s="124"/>
      <c r="R18" s="124"/>
      <c r="S18" s="18"/>
      <c r="T18" s="18"/>
      <c r="U18" s="13">
        <v>0</v>
      </c>
      <c r="V18" s="13">
        <f t="shared" si="2"/>
        <v>0</v>
      </c>
      <c r="W18" s="13"/>
      <c r="X18" s="14"/>
      <c r="Y18" s="14"/>
      <c r="Z18" s="202"/>
      <c r="AB18" s="33"/>
    </row>
    <row r="19" spans="1:28" ht="14.25" x14ac:dyDescent="0.2">
      <c r="A19" s="20">
        <v>43902.333333333336</v>
      </c>
      <c r="B19" s="13">
        <v>7</v>
      </c>
      <c r="C19" s="14">
        <f t="shared" si="1"/>
        <v>27</v>
      </c>
      <c r="D19" s="21"/>
      <c r="E19" s="21"/>
      <c r="F19" s="21"/>
      <c r="G19" s="21">
        <f t="shared" si="3"/>
        <v>4.1428571428571432</v>
      </c>
      <c r="H19" s="21">
        <f t="shared" si="0"/>
        <v>1.0294117647058825</v>
      </c>
      <c r="I19" s="21">
        <f t="shared" si="4"/>
        <v>0.33613445378151263</v>
      </c>
      <c r="J19" s="21">
        <f t="shared" si="5"/>
        <v>2.3529411764705883</v>
      </c>
      <c r="K19" s="21">
        <f t="shared" si="6"/>
        <v>3.8235294117647056</v>
      </c>
      <c r="L19" s="14">
        <v>0</v>
      </c>
      <c r="M19" s="14">
        <v>0</v>
      </c>
      <c r="N19" s="14"/>
      <c r="O19" s="14"/>
      <c r="P19" s="14">
        <v>0</v>
      </c>
      <c r="Q19" s="124"/>
      <c r="R19" s="124"/>
      <c r="S19" s="18"/>
      <c r="T19" s="18"/>
      <c r="U19" s="13">
        <v>0</v>
      </c>
      <c r="V19" s="13">
        <f t="shared" si="2"/>
        <v>0</v>
      </c>
      <c r="W19" s="13"/>
      <c r="X19" s="14"/>
      <c r="Y19" s="14"/>
      <c r="Z19" s="202"/>
      <c r="AB19" s="33"/>
    </row>
    <row r="20" spans="1:28" ht="14.25" x14ac:dyDescent="0.2">
      <c r="A20" s="20">
        <v>43903.333333333336</v>
      </c>
      <c r="B20" s="13">
        <v>3</v>
      </c>
      <c r="C20" s="14">
        <f t="shared" si="1"/>
        <v>30</v>
      </c>
      <c r="D20" s="21"/>
      <c r="E20" s="21"/>
      <c r="F20" s="21"/>
      <c r="G20" s="21">
        <f t="shared" si="3"/>
        <v>5.8571428571428568</v>
      </c>
      <c r="H20" s="21">
        <f t="shared" si="0"/>
        <v>0.44117647058823528</v>
      </c>
      <c r="I20" s="21">
        <f t="shared" si="4"/>
        <v>0.37815126050420172</v>
      </c>
      <c r="J20" s="21">
        <f t="shared" si="5"/>
        <v>2.6470588235294121</v>
      </c>
      <c r="K20" s="21">
        <f t="shared" si="6"/>
        <v>4.2647058823529411</v>
      </c>
      <c r="L20" s="14">
        <v>0</v>
      </c>
      <c r="M20" s="14">
        <v>0</v>
      </c>
      <c r="N20" s="14"/>
      <c r="O20" s="14"/>
      <c r="P20" s="14">
        <v>0</v>
      </c>
      <c r="Q20" s="124"/>
      <c r="R20" s="124"/>
      <c r="S20" s="18"/>
      <c r="T20" s="18"/>
      <c r="U20" s="13">
        <v>0</v>
      </c>
      <c r="V20" s="13">
        <f t="shared" si="2"/>
        <v>0</v>
      </c>
      <c r="W20" s="13"/>
      <c r="X20" s="14"/>
      <c r="Y20" s="14"/>
      <c r="Z20" s="202"/>
      <c r="AB20" s="33"/>
    </row>
    <row r="21" spans="1:28" ht="14.25" x14ac:dyDescent="0.2">
      <c r="A21" s="20">
        <v>43904.333333333336</v>
      </c>
      <c r="B21" s="13">
        <v>3</v>
      </c>
      <c r="C21" s="14">
        <f t="shared" si="1"/>
        <v>33</v>
      </c>
      <c r="D21" s="21"/>
      <c r="E21" s="21"/>
      <c r="F21" s="21"/>
      <c r="G21" s="21">
        <f t="shared" si="3"/>
        <v>7.2857142857142856</v>
      </c>
      <c r="H21" s="21">
        <f t="shared" si="0"/>
        <v>0.44117647058823528</v>
      </c>
      <c r="I21" s="21">
        <f t="shared" si="4"/>
        <v>0.39915966386554619</v>
      </c>
      <c r="J21" s="21">
        <f t="shared" si="5"/>
        <v>2.7941176470588234</v>
      </c>
      <c r="K21" s="21">
        <f t="shared" si="6"/>
        <v>4.4117647058823533</v>
      </c>
      <c r="L21" s="14">
        <v>0</v>
      </c>
      <c r="M21" s="14">
        <v>0</v>
      </c>
      <c r="N21" s="14"/>
      <c r="O21" s="14"/>
      <c r="P21" s="14">
        <v>0</v>
      </c>
      <c r="Q21" s="124"/>
      <c r="R21" s="124"/>
      <c r="S21" s="18"/>
      <c r="T21" s="18"/>
      <c r="U21" s="13">
        <v>0</v>
      </c>
      <c r="V21" s="13">
        <f t="shared" si="2"/>
        <v>0</v>
      </c>
      <c r="W21" s="13"/>
      <c r="X21" s="14"/>
      <c r="Y21" s="14"/>
      <c r="Z21" s="202"/>
      <c r="AB21" s="33"/>
    </row>
    <row r="22" spans="1:28" ht="14.25" x14ac:dyDescent="0.2">
      <c r="A22" s="20">
        <v>43905.333333333336</v>
      </c>
      <c r="B22" s="13">
        <v>10</v>
      </c>
      <c r="C22" s="14">
        <f t="shared" si="1"/>
        <v>43</v>
      </c>
      <c r="D22" s="21"/>
      <c r="E22" s="21"/>
      <c r="F22" s="21"/>
      <c r="G22" s="21">
        <f t="shared" si="3"/>
        <v>10.857142857142858</v>
      </c>
      <c r="H22" s="21">
        <f t="shared" si="0"/>
        <v>1.4705882352941178</v>
      </c>
      <c r="I22" s="21">
        <f t="shared" si="4"/>
        <v>0.60924369747899154</v>
      </c>
      <c r="J22" s="21">
        <f t="shared" si="5"/>
        <v>4.2647058823529411</v>
      </c>
      <c r="K22" s="21">
        <f t="shared" si="6"/>
        <v>5.7352941176470589</v>
      </c>
      <c r="L22" s="14">
        <v>0</v>
      </c>
      <c r="M22" s="14">
        <v>0</v>
      </c>
      <c r="N22" s="14"/>
      <c r="O22" s="14"/>
      <c r="P22" s="14">
        <v>0</v>
      </c>
      <c r="Q22" s="124"/>
      <c r="R22" s="124"/>
      <c r="S22" s="18"/>
      <c r="T22" s="18"/>
      <c r="U22" s="13">
        <v>0</v>
      </c>
      <c r="V22" s="13">
        <f t="shared" si="2"/>
        <v>0</v>
      </c>
      <c r="W22" s="13"/>
      <c r="X22" s="14"/>
      <c r="Y22" s="14"/>
      <c r="Z22" s="202"/>
      <c r="AB22" s="33"/>
    </row>
    <row r="23" spans="1:28" ht="14.25" x14ac:dyDescent="0.2">
      <c r="A23" s="20">
        <v>43906.333333333336</v>
      </c>
      <c r="B23" s="13">
        <v>13</v>
      </c>
      <c r="C23" s="14">
        <f t="shared" si="1"/>
        <v>56</v>
      </c>
      <c r="D23" s="21"/>
      <c r="E23" s="21"/>
      <c r="F23" s="21"/>
      <c r="G23" s="21">
        <f t="shared" si="3"/>
        <v>15.285714285714286</v>
      </c>
      <c r="H23" s="21">
        <f t="shared" si="0"/>
        <v>1.911764705882353</v>
      </c>
      <c r="I23" s="21">
        <f t="shared" si="4"/>
        <v>0.86134453781512621</v>
      </c>
      <c r="J23" s="21">
        <f t="shared" si="5"/>
        <v>6.0294117647058831</v>
      </c>
      <c r="K23" s="21">
        <f t="shared" si="6"/>
        <v>7.2058823529411775</v>
      </c>
      <c r="L23" s="14">
        <v>0</v>
      </c>
      <c r="M23" s="14">
        <v>0</v>
      </c>
      <c r="N23" s="14"/>
      <c r="O23" s="14"/>
      <c r="P23" s="14">
        <v>0</v>
      </c>
      <c r="Q23" s="124"/>
      <c r="R23" s="124"/>
      <c r="S23" s="18"/>
      <c r="T23" s="18"/>
      <c r="U23" s="13">
        <v>0</v>
      </c>
      <c r="V23" s="13">
        <f t="shared" si="2"/>
        <v>0</v>
      </c>
      <c r="W23" s="13"/>
      <c r="X23" s="14"/>
      <c r="Y23" s="14"/>
      <c r="Z23" s="202"/>
      <c r="AB23" s="33"/>
    </row>
    <row r="24" spans="1:28" ht="14.25" x14ac:dyDescent="0.2">
      <c r="A24" s="20">
        <v>43907.333333333336</v>
      </c>
      <c r="B24" s="13">
        <v>13</v>
      </c>
      <c r="C24" s="14">
        <f t="shared" si="1"/>
        <v>69</v>
      </c>
      <c r="D24" s="21"/>
      <c r="E24" s="21"/>
      <c r="F24" s="21"/>
      <c r="G24" s="21">
        <f t="shared" si="3"/>
        <v>20.714285714285715</v>
      </c>
      <c r="H24" s="21">
        <f t="shared" si="0"/>
        <v>1.911764705882353</v>
      </c>
      <c r="I24" s="21">
        <f t="shared" si="4"/>
        <v>1.0714285714285716</v>
      </c>
      <c r="J24" s="21">
        <f t="shared" si="5"/>
        <v>7.5000000000000009</v>
      </c>
      <c r="K24" s="21">
        <f t="shared" si="6"/>
        <v>9.1176470588235308</v>
      </c>
      <c r="L24" s="14">
        <v>0</v>
      </c>
      <c r="M24" s="14">
        <v>0</v>
      </c>
      <c r="N24" s="14"/>
      <c r="O24" s="14"/>
      <c r="P24" s="14">
        <v>0</v>
      </c>
      <c r="Q24" s="124"/>
      <c r="R24" s="124"/>
      <c r="S24" s="18"/>
      <c r="T24" s="18"/>
      <c r="U24" s="13">
        <v>0</v>
      </c>
      <c r="V24" s="13">
        <f t="shared" si="2"/>
        <v>0</v>
      </c>
      <c r="W24" s="13"/>
      <c r="X24" s="14"/>
      <c r="Y24" s="14"/>
      <c r="Z24" s="202"/>
    </row>
    <row r="25" spans="1:28" ht="14.25" x14ac:dyDescent="0.2">
      <c r="A25" s="20">
        <v>43908.333333333336</v>
      </c>
      <c r="B25" s="13">
        <v>27</v>
      </c>
      <c r="C25" s="14">
        <f t="shared" si="1"/>
        <v>96</v>
      </c>
      <c r="D25" s="21"/>
      <c r="E25" s="21"/>
      <c r="F25" s="21"/>
      <c r="G25" s="21">
        <f t="shared" si="3"/>
        <v>27.142857142857142</v>
      </c>
      <c r="H25" s="21">
        <f t="shared" si="0"/>
        <v>3.9705882352941178</v>
      </c>
      <c r="I25" s="21">
        <f t="shared" si="4"/>
        <v>1.596638655462185</v>
      </c>
      <c r="J25" s="21">
        <f t="shared" si="5"/>
        <v>11.176470588235295</v>
      </c>
      <c r="K25" s="21">
        <f t="shared" si="6"/>
        <v>12.647058823529413</v>
      </c>
      <c r="L25" s="14">
        <v>0</v>
      </c>
      <c r="M25" s="14">
        <v>0</v>
      </c>
      <c r="N25" s="14"/>
      <c r="O25" s="14"/>
      <c r="P25" s="14">
        <v>0</v>
      </c>
      <c r="Q25" s="124"/>
      <c r="R25" s="124"/>
      <c r="S25" s="18"/>
      <c r="T25" s="18"/>
      <c r="U25" s="13">
        <v>0</v>
      </c>
      <c r="V25" s="13">
        <f t="shared" si="2"/>
        <v>0</v>
      </c>
      <c r="W25" s="13"/>
      <c r="X25" s="14"/>
      <c r="Y25" s="14"/>
      <c r="Z25" s="202"/>
    </row>
    <row r="26" spans="1:28" ht="14.25" x14ac:dyDescent="0.2">
      <c r="A26" s="20">
        <v>43909.333333333336</v>
      </c>
      <c r="B26" s="13">
        <v>38</v>
      </c>
      <c r="C26" s="14">
        <f t="shared" si="1"/>
        <v>134</v>
      </c>
      <c r="D26" s="21"/>
      <c r="E26" s="21"/>
      <c r="F26" s="21"/>
      <c r="G26" s="21">
        <f t="shared" si="3"/>
        <v>27.428571428571427</v>
      </c>
      <c r="H26" s="21">
        <f t="shared" si="0"/>
        <v>5.5882352941176476</v>
      </c>
      <c r="I26" s="21">
        <f t="shared" si="4"/>
        <v>2.247899159663866</v>
      </c>
      <c r="J26" s="21">
        <f t="shared" si="5"/>
        <v>15.735294117647062</v>
      </c>
      <c r="K26" s="21">
        <f t="shared" si="6"/>
        <v>18.088235294117649</v>
      </c>
      <c r="L26" s="14">
        <v>0</v>
      </c>
      <c r="M26" s="14">
        <v>0</v>
      </c>
      <c r="N26" s="14"/>
      <c r="O26" s="14"/>
      <c r="P26" s="14">
        <v>0</v>
      </c>
      <c r="Q26" s="124"/>
      <c r="R26" s="124"/>
      <c r="S26" s="18"/>
      <c r="T26" s="18"/>
      <c r="U26" s="13">
        <v>1</v>
      </c>
      <c r="V26" s="13">
        <f t="shared" si="2"/>
        <v>1</v>
      </c>
      <c r="W26" s="13"/>
      <c r="X26" s="14"/>
      <c r="Y26" s="14"/>
      <c r="Z26" s="202"/>
    </row>
    <row r="27" spans="1:28" ht="14.25" x14ac:dyDescent="0.2">
      <c r="A27" s="20">
        <v>43910.333333333336</v>
      </c>
      <c r="B27" s="13">
        <v>41</v>
      </c>
      <c r="C27" s="14">
        <f t="shared" si="1"/>
        <v>175</v>
      </c>
      <c r="D27" s="21"/>
      <c r="E27" s="21"/>
      <c r="F27" s="21"/>
      <c r="G27" s="21">
        <f t="shared" si="3"/>
        <v>27</v>
      </c>
      <c r="H27" s="21">
        <f t="shared" si="0"/>
        <v>6.0294117647058822</v>
      </c>
      <c r="I27" s="21">
        <f t="shared" si="4"/>
        <v>3.0462184873949587</v>
      </c>
      <c r="J27" s="21">
        <f t="shared" si="5"/>
        <v>21.32352941176471</v>
      </c>
      <c r="K27" s="21">
        <f t="shared" si="6"/>
        <v>23.970588235294116</v>
      </c>
      <c r="L27" s="14">
        <v>0</v>
      </c>
      <c r="M27" s="14">
        <v>0</v>
      </c>
      <c r="N27" s="14"/>
      <c r="O27" s="14"/>
      <c r="P27" s="14">
        <v>0</v>
      </c>
      <c r="Q27" s="124"/>
      <c r="R27" s="124"/>
      <c r="S27" s="18"/>
      <c r="T27" s="18"/>
      <c r="U27" s="13">
        <v>0</v>
      </c>
      <c r="V27" s="13">
        <f t="shared" si="2"/>
        <v>1</v>
      </c>
      <c r="W27" s="13"/>
      <c r="X27" s="14"/>
      <c r="Y27" s="14"/>
      <c r="Z27" s="202"/>
    </row>
    <row r="28" spans="1:28" ht="14.25" x14ac:dyDescent="0.2">
      <c r="A28" s="20">
        <v>43911.333333333336</v>
      </c>
      <c r="B28" s="13">
        <v>48</v>
      </c>
      <c r="C28" s="14">
        <f t="shared" si="1"/>
        <v>223</v>
      </c>
      <c r="D28" s="21"/>
      <c r="E28" s="21"/>
      <c r="F28" s="21"/>
      <c r="G28" s="21">
        <f t="shared" si="3"/>
        <v>30.571428571428573</v>
      </c>
      <c r="H28" s="21">
        <f t="shared" si="0"/>
        <v>7.0588235294117645</v>
      </c>
      <c r="I28" s="21">
        <f t="shared" si="4"/>
        <v>3.9915966386554622</v>
      </c>
      <c r="J28" s="21">
        <f t="shared" si="5"/>
        <v>27.941176470588236</v>
      </c>
      <c r="K28" s="21">
        <f t="shared" si="6"/>
        <v>30.735294117647062</v>
      </c>
      <c r="L28" s="14">
        <v>0</v>
      </c>
      <c r="M28" s="14">
        <v>0</v>
      </c>
      <c r="N28" s="14"/>
      <c r="O28" s="14"/>
      <c r="P28" s="14">
        <v>0</v>
      </c>
      <c r="Q28" s="124"/>
      <c r="R28" s="124"/>
      <c r="S28" s="18"/>
      <c r="T28" s="18"/>
      <c r="U28" s="13">
        <v>0</v>
      </c>
      <c r="V28" s="13">
        <f t="shared" si="2"/>
        <v>1</v>
      </c>
      <c r="W28" s="13"/>
      <c r="X28" s="14"/>
      <c r="Y28" s="14"/>
      <c r="Z28" s="202"/>
    </row>
    <row r="29" spans="1:28" ht="14.25" x14ac:dyDescent="0.2">
      <c r="A29" s="20">
        <v>43912.333333333336</v>
      </c>
      <c r="B29" s="13">
        <v>12</v>
      </c>
      <c r="C29" s="14">
        <f t="shared" si="1"/>
        <v>235</v>
      </c>
      <c r="D29" s="21"/>
      <c r="E29" s="21"/>
      <c r="F29" s="21"/>
      <c r="G29" s="21">
        <f t="shared" si="3"/>
        <v>31.714285714285715</v>
      </c>
      <c r="H29" s="21">
        <f t="shared" si="0"/>
        <v>1.7647058823529411</v>
      </c>
      <c r="I29" s="21">
        <f t="shared" si="4"/>
        <v>4.033613445378152</v>
      </c>
      <c r="J29" s="21">
        <f t="shared" si="5"/>
        <v>28.235294117647062</v>
      </c>
      <c r="K29" s="21">
        <f t="shared" si="6"/>
        <v>32.5</v>
      </c>
      <c r="L29" s="14">
        <v>0</v>
      </c>
      <c r="M29" s="14">
        <v>0</v>
      </c>
      <c r="N29" s="14"/>
      <c r="O29" s="14"/>
      <c r="P29" s="14">
        <v>0</v>
      </c>
      <c r="Q29" s="124"/>
      <c r="R29" s="124"/>
      <c r="S29" s="18"/>
      <c r="T29" s="18"/>
      <c r="U29" s="13">
        <v>0</v>
      </c>
      <c r="V29" s="13">
        <f t="shared" si="2"/>
        <v>1</v>
      </c>
      <c r="W29" s="13"/>
      <c r="X29" s="14"/>
      <c r="Y29" s="14"/>
      <c r="Z29" s="202"/>
    </row>
    <row r="30" spans="1:28" ht="14.25" x14ac:dyDescent="0.2">
      <c r="A30" s="20">
        <v>43913.333333333336</v>
      </c>
      <c r="B30" s="13">
        <v>10</v>
      </c>
      <c r="C30" s="14">
        <f t="shared" si="1"/>
        <v>245</v>
      </c>
      <c r="D30" s="21"/>
      <c r="E30" s="21"/>
      <c r="F30" s="21"/>
      <c r="G30" s="21">
        <f t="shared" si="3"/>
        <v>33.285714285714285</v>
      </c>
      <c r="H30" s="21">
        <f t="shared" si="0"/>
        <v>1.4705882352941178</v>
      </c>
      <c r="I30" s="21">
        <f t="shared" si="4"/>
        <v>3.9705882352941182</v>
      </c>
      <c r="J30" s="21">
        <f t="shared" si="5"/>
        <v>27.794117647058826</v>
      </c>
      <c r="K30" s="21">
        <f t="shared" si="6"/>
        <v>33.823529411764703</v>
      </c>
      <c r="L30" s="22">
        <v>10</v>
      </c>
      <c r="M30" s="22">
        <v>3</v>
      </c>
      <c r="N30" s="22"/>
      <c r="O30" s="22">
        <f t="shared" ref="O30" si="7">SUM(M30:N30)</f>
        <v>3</v>
      </c>
      <c r="P30" s="125">
        <v>12</v>
      </c>
      <c r="Q30" s="125"/>
      <c r="R30" s="125"/>
      <c r="S30" s="22"/>
      <c r="T30" s="22"/>
      <c r="U30" s="13">
        <v>1</v>
      </c>
      <c r="V30" s="13">
        <f t="shared" si="2"/>
        <v>2</v>
      </c>
      <c r="W30" s="23"/>
      <c r="X30" s="24"/>
      <c r="Y30" s="24"/>
      <c r="Z30" s="202"/>
    </row>
    <row r="31" spans="1:28" ht="14.25" x14ac:dyDescent="0.2">
      <c r="A31" s="20">
        <v>43914.333333333336</v>
      </c>
      <c r="B31" s="13">
        <v>38</v>
      </c>
      <c r="C31" s="14">
        <f t="shared" si="1"/>
        <v>283</v>
      </c>
      <c r="D31" s="21"/>
      <c r="E31" s="21"/>
      <c r="F31" s="21"/>
      <c r="G31" s="21">
        <f t="shared" si="3"/>
        <v>33.142857142857146</v>
      </c>
      <c r="H31" s="21">
        <f t="shared" si="0"/>
        <v>5.5882352941176476</v>
      </c>
      <c r="I31" s="21">
        <f t="shared" si="4"/>
        <v>4.4957983193277311</v>
      </c>
      <c r="J31" s="21">
        <f t="shared" si="5"/>
        <v>31.47058823529412</v>
      </c>
      <c r="K31" s="21">
        <f t="shared" si="6"/>
        <v>38.970588235294123</v>
      </c>
      <c r="L31" s="22">
        <v>13</v>
      </c>
      <c r="M31" s="22">
        <v>2</v>
      </c>
      <c r="N31" s="22"/>
      <c r="O31" s="22">
        <f>SUM(M31:N31)</f>
        <v>2</v>
      </c>
      <c r="P31" s="125">
        <v>13</v>
      </c>
      <c r="Q31" s="125"/>
      <c r="R31" s="125"/>
      <c r="S31" s="22"/>
      <c r="T31" s="22"/>
      <c r="U31" s="13">
        <v>0</v>
      </c>
      <c r="V31" s="13">
        <f t="shared" si="2"/>
        <v>2</v>
      </c>
      <c r="W31" s="23"/>
      <c r="X31" s="24"/>
      <c r="Y31" s="24"/>
      <c r="Z31" s="202"/>
    </row>
    <row r="32" spans="1:28" ht="14.25" x14ac:dyDescent="0.2">
      <c r="A32" s="20">
        <v>43915.333333333336</v>
      </c>
      <c r="B32" s="13">
        <v>35</v>
      </c>
      <c r="C32" s="14">
        <f t="shared" si="1"/>
        <v>318</v>
      </c>
      <c r="D32" s="21"/>
      <c r="E32" s="21"/>
      <c r="F32" s="21"/>
      <c r="G32" s="21">
        <f t="shared" si="3"/>
        <v>31.571428571428573</v>
      </c>
      <c r="H32" s="21">
        <f t="shared" si="0"/>
        <v>5.1470588235294121</v>
      </c>
      <c r="I32" s="21">
        <f t="shared" si="4"/>
        <v>4.6638655462184877</v>
      </c>
      <c r="J32" s="21">
        <f t="shared" si="5"/>
        <v>32.647058823529413</v>
      </c>
      <c r="K32" s="21">
        <f t="shared" si="6"/>
        <v>43.82352941176471</v>
      </c>
      <c r="L32" s="22">
        <v>26</v>
      </c>
      <c r="M32" s="22">
        <v>7</v>
      </c>
      <c r="N32" s="22"/>
      <c r="O32" s="22">
        <f>SUM(M32:N32)</f>
        <v>7</v>
      </c>
      <c r="P32" s="125">
        <v>22</v>
      </c>
      <c r="Q32" s="125">
        <v>31</v>
      </c>
      <c r="R32" s="125">
        <v>37</v>
      </c>
      <c r="S32" s="22"/>
      <c r="T32" s="22">
        <f>S32+R32</f>
        <v>37</v>
      </c>
      <c r="U32" s="13">
        <v>0</v>
      </c>
      <c r="V32" s="13">
        <f t="shared" si="2"/>
        <v>2</v>
      </c>
      <c r="W32" s="23"/>
      <c r="X32" s="24"/>
      <c r="Y32" s="24"/>
      <c r="Z32" s="202"/>
    </row>
    <row r="33" spans="1:26" ht="14.25" x14ac:dyDescent="0.2">
      <c r="A33" s="20">
        <v>43916.333333333336</v>
      </c>
      <c r="B33" s="13">
        <v>49</v>
      </c>
      <c r="C33" s="14">
        <f t="shared" si="1"/>
        <v>367</v>
      </c>
      <c r="D33" s="21"/>
      <c r="E33" s="21"/>
      <c r="F33" s="21"/>
      <c r="G33" s="21">
        <f t="shared" si="3"/>
        <v>35.714285714285715</v>
      </c>
      <c r="H33" s="21">
        <f t="shared" si="0"/>
        <v>7.2058823529411766</v>
      </c>
      <c r="I33" s="21">
        <f t="shared" si="4"/>
        <v>4.8949579831932777</v>
      </c>
      <c r="J33" s="21">
        <f t="shared" si="5"/>
        <v>34.264705882352942</v>
      </c>
      <c r="K33" s="21">
        <f t="shared" si="6"/>
        <v>50</v>
      </c>
      <c r="L33" s="22">
        <v>28</v>
      </c>
      <c r="M33" s="22">
        <v>10</v>
      </c>
      <c r="N33" s="22"/>
      <c r="O33" s="22">
        <f>SUM(M33:N33)</f>
        <v>10</v>
      </c>
      <c r="P33" s="125">
        <v>33</v>
      </c>
      <c r="Q33" s="125">
        <v>32</v>
      </c>
      <c r="R33" s="125">
        <v>35</v>
      </c>
      <c r="S33" s="22"/>
      <c r="T33" s="22">
        <f t="shared" ref="T33:T96" si="8">S33+R33</f>
        <v>35</v>
      </c>
      <c r="U33" s="13">
        <v>1</v>
      </c>
      <c r="V33" s="13">
        <f t="shared" si="2"/>
        <v>3</v>
      </c>
      <c r="W33" s="23"/>
      <c r="X33" s="24"/>
      <c r="Y33" s="24"/>
      <c r="Z33" s="202"/>
    </row>
    <row r="34" spans="1:26" ht="14.25" x14ac:dyDescent="0.2">
      <c r="A34" s="20">
        <v>43917.333333333336</v>
      </c>
      <c r="B34" s="13">
        <v>40</v>
      </c>
      <c r="C34" s="14">
        <f t="shared" si="1"/>
        <v>407</v>
      </c>
      <c r="D34" s="21"/>
      <c r="E34" s="21"/>
      <c r="F34" s="21"/>
      <c r="G34" s="21">
        <f t="shared" si="3"/>
        <v>37.285714285714285</v>
      </c>
      <c r="H34" s="21">
        <f t="shared" si="0"/>
        <v>5.882352941176471</v>
      </c>
      <c r="I34" s="21">
        <f t="shared" si="4"/>
        <v>4.8739495798319341</v>
      </c>
      <c r="J34" s="21">
        <f t="shared" si="5"/>
        <v>34.117647058823536</v>
      </c>
      <c r="K34" s="21">
        <f t="shared" si="6"/>
        <v>55.441176470588239</v>
      </c>
      <c r="L34" s="22"/>
      <c r="M34" s="22"/>
      <c r="N34" s="22"/>
      <c r="O34" s="22"/>
      <c r="P34" s="125"/>
      <c r="Q34" s="125"/>
      <c r="R34" s="125"/>
      <c r="S34" s="22"/>
      <c r="T34" s="22"/>
      <c r="U34" s="13">
        <v>2</v>
      </c>
      <c r="V34" s="13">
        <f t="shared" si="2"/>
        <v>5</v>
      </c>
      <c r="W34" s="23"/>
      <c r="X34" s="24"/>
      <c r="Y34" s="24"/>
      <c r="Z34" s="202"/>
    </row>
    <row r="35" spans="1:26" ht="14.25" x14ac:dyDescent="0.2">
      <c r="A35" s="20">
        <v>43918.333333333336</v>
      </c>
      <c r="B35" s="13">
        <v>37</v>
      </c>
      <c r="C35" s="14">
        <f t="shared" si="1"/>
        <v>444</v>
      </c>
      <c r="D35" s="21"/>
      <c r="E35" s="21"/>
      <c r="F35" s="21"/>
      <c r="G35" s="21">
        <f t="shared" si="3"/>
        <v>38.714285714285715</v>
      </c>
      <c r="H35" s="21">
        <f t="shared" si="0"/>
        <v>5.4411764705882355</v>
      </c>
      <c r="I35" s="21">
        <f t="shared" si="4"/>
        <v>4.6428571428571432</v>
      </c>
      <c r="J35" s="21">
        <f t="shared" si="5"/>
        <v>32.5</v>
      </c>
      <c r="K35" s="21">
        <f t="shared" si="6"/>
        <v>60.441176470588232</v>
      </c>
      <c r="L35" s="22"/>
      <c r="M35" s="22"/>
      <c r="N35" s="22"/>
      <c r="O35" s="22"/>
      <c r="P35" s="125"/>
      <c r="Q35" s="125"/>
      <c r="R35" s="125"/>
      <c r="S35" s="22"/>
      <c r="T35" s="22"/>
      <c r="U35" s="13">
        <v>3</v>
      </c>
      <c r="V35" s="13">
        <f t="shared" si="2"/>
        <v>8</v>
      </c>
      <c r="W35" s="23"/>
      <c r="X35" s="24"/>
      <c r="Y35" s="24"/>
      <c r="Z35" s="202"/>
    </row>
    <row r="36" spans="1:26" ht="14.25" x14ac:dyDescent="0.2">
      <c r="A36" s="20">
        <v>43919.333333333336</v>
      </c>
      <c r="B36" s="13">
        <v>41</v>
      </c>
      <c r="C36" s="14">
        <f t="shared" si="1"/>
        <v>485</v>
      </c>
      <c r="D36" s="21"/>
      <c r="E36" s="21"/>
      <c r="F36" s="21"/>
      <c r="G36" s="21">
        <f t="shared" si="3"/>
        <v>39.714285714285715</v>
      </c>
      <c r="H36" s="21">
        <f t="shared" si="0"/>
        <v>6.0294117647058822</v>
      </c>
      <c r="I36" s="21">
        <f t="shared" si="4"/>
        <v>5.2521008403361344</v>
      </c>
      <c r="J36" s="21">
        <f t="shared" si="5"/>
        <v>36.764705882352942</v>
      </c>
      <c r="K36" s="21">
        <f t="shared" si="6"/>
        <v>65</v>
      </c>
      <c r="L36" s="22"/>
      <c r="M36" s="22"/>
      <c r="N36" s="22"/>
      <c r="O36" s="22"/>
      <c r="P36" s="125"/>
      <c r="Q36" s="125"/>
      <c r="R36" s="125"/>
      <c r="S36" s="22"/>
      <c r="T36" s="22"/>
      <c r="U36" s="13">
        <v>1</v>
      </c>
      <c r="V36" s="13">
        <f t="shared" si="2"/>
        <v>9</v>
      </c>
      <c r="W36" s="23"/>
      <c r="X36" s="24"/>
      <c r="Y36" s="24"/>
      <c r="Z36" s="202"/>
    </row>
    <row r="37" spans="1:26" ht="14.25" x14ac:dyDescent="0.2">
      <c r="A37" s="20">
        <v>43920.333333333336</v>
      </c>
      <c r="B37" s="13">
        <v>21</v>
      </c>
      <c r="C37" s="14">
        <f t="shared" si="1"/>
        <v>506</v>
      </c>
      <c r="D37" s="21"/>
      <c r="E37" s="21"/>
      <c r="F37" s="21"/>
      <c r="G37" s="21">
        <f t="shared" si="3"/>
        <v>37.714285714285715</v>
      </c>
      <c r="H37" s="21">
        <f t="shared" si="0"/>
        <v>3.0882352941176472</v>
      </c>
      <c r="I37" s="21">
        <f t="shared" si="4"/>
        <v>5.4831932773109244</v>
      </c>
      <c r="J37" s="21">
        <f t="shared" si="5"/>
        <v>38.382352941176471</v>
      </c>
      <c r="K37" s="21">
        <f t="shared" si="6"/>
        <v>66.176470588235304</v>
      </c>
      <c r="L37" s="22">
        <v>38</v>
      </c>
      <c r="M37" s="22">
        <v>12</v>
      </c>
      <c r="N37" s="22"/>
      <c r="O37" s="22">
        <f>SUM(M37:N37)</f>
        <v>12</v>
      </c>
      <c r="P37" s="125">
        <v>28</v>
      </c>
      <c r="Q37" s="125">
        <v>38</v>
      </c>
      <c r="R37" s="125">
        <v>35</v>
      </c>
      <c r="S37" s="22"/>
      <c r="T37" s="22">
        <f t="shared" si="8"/>
        <v>35</v>
      </c>
      <c r="U37" s="13">
        <v>2</v>
      </c>
      <c r="V37" s="13">
        <f t="shared" si="2"/>
        <v>11</v>
      </c>
      <c r="W37" s="23"/>
      <c r="X37" s="24"/>
      <c r="Y37" s="24"/>
      <c r="Z37" s="202"/>
    </row>
    <row r="38" spans="1:26" ht="14.25" x14ac:dyDescent="0.2">
      <c r="A38" s="20">
        <v>43921.333333333336</v>
      </c>
      <c r="B38" s="13">
        <v>48</v>
      </c>
      <c r="C38" s="14">
        <f t="shared" si="1"/>
        <v>554</v>
      </c>
      <c r="D38" s="21"/>
      <c r="E38" s="21"/>
      <c r="F38" s="21"/>
      <c r="G38" s="21">
        <f t="shared" si="3"/>
        <v>38</v>
      </c>
      <c r="H38" s="21">
        <f t="shared" si="0"/>
        <v>7.0588235294117645</v>
      </c>
      <c r="I38" s="21">
        <f t="shared" si="4"/>
        <v>5.6932773109243682</v>
      </c>
      <c r="J38" s="21">
        <f t="shared" si="5"/>
        <v>39.85294117647058</v>
      </c>
      <c r="K38" s="21">
        <f t="shared" si="6"/>
        <v>71.32352941176471</v>
      </c>
      <c r="L38" s="22">
        <v>63</v>
      </c>
      <c r="M38" s="22">
        <v>22</v>
      </c>
      <c r="N38" s="22"/>
      <c r="O38" s="22">
        <f>SUM(M38:N38)</f>
        <v>22</v>
      </c>
      <c r="P38" s="125">
        <v>36</v>
      </c>
      <c r="Q38" s="125">
        <v>36</v>
      </c>
      <c r="R38" s="125">
        <v>39</v>
      </c>
      <c r="S38" s="22"/>
      <c r="T38" s="22">
        <f t="shared" si="8"/>
        <v>39</v>
      </c>
      <c r="U38" s="13">
        <v>0</v>
      </c>
      <c r="V38" s="13">
        <f t="shared" si="2"/>
        <v>11</v>
      </c>
      <c r="W38" s="23"/>
      <c r="X38" s="24"/>
      <c r="Y38" s="24"/>
      <c r="Z38" s="202"/>
    </row>
    <row r="39" spans="1:26" ht="14.25" x14ac:dyDescent="0.2">
      <c r="A39" s="20">
        <v>43922.333333333336</v>
      </c>
      <c r="B39" s="13">
        <v>42</v>
      </c>
      <c r="C39" s="14">
        <f t="shared" si="1"/>
        <v>596</v>
      </c>
      <c r="D39" s="21"/>
      <c r="E39" s="21"/>
      <c r="F39" s="21"/>
      <c r="G39" s="21">
        <f t="shared" si="3"/>
        <v>36.857142857142854</v>
      </c>
      <c r="H39" s="21">
        <f t="shared" si="0"/>
        <v>6.1764705882352944</v>
      </c>
      <c r="I39" s="21">
        <f t="shared" si="4"/>
        <v>5.840336134453783</v>
      </c>
      <c r="J39" s="21">
        <f t="shared" si="5"/>
        <v>40.882352941176478</v>
      </c>
      <c r="K39" s="21">
        <f t="shared" si="6"/>
        <v>73.52941176470587</v>
      </c>
      <c r="L39" s="22">
        <v>67</v>
      </c>
      <c r="M39" s="22">
        <v>27</v>
      </c>
      <c r="N39" s="22"/>
      <c r="O39" s="22">
        <f>SUM(M39:N39)</f>
        <v>27</v>
      </c>
      <c r="P39" s="125">
        <v>43</v>
      </c>
      <c r="Q39" s="125">
        <v>19</v>
      </c>
      <c r="R39" s="125">
        <v>20</v>
      </c>
      <c r="S39" s="22"/>
      <c r="T39" s="22">
        <f t="shared" si="8"/>
        <v>20</v>
      </c>
      <c r="U39" s="13">
        <v>0</v>
      </c>
      <c r="V39" s="13">
        <f t="shared" si="2"/>
        <v>11</v>
      </c>
      <c r="W39" s="23"/>
      <c r="X39" s="24"/>
      <c r="Y39" s="24"/>
      <c r="Z39" s="202"/>
    </row>
    <row r="40" spans="1:26" ht="14.25" x14ac:dyDescent="0.2">
      <c r="A40" s="20">
        <v>43923.333333333336</v>
      </c>
      <c r="B40" s="13">
        <v>35</v>
      </c>
      <c r="C40" s="14">
        <f t="shared" si="1"/>
        <v>631</v>
      </c>
      <c r="D40" s="21"/>
      <c r="E40" s="21"/>
      <c r="F40" s="21"/>
      <c r="G40" s="21">
        <f t="shared" si="3"/>
        <v>35.857142857142854</v>
      </c>
      <c r="H40" s="21">
        <f t="shared" si="0"/>
        <v>5.1470588235294121</v>
      </c>
      <c r="I40" s="21">
        <f t="shared" si="4"/>
        <v>5.5462184873949587</v>
      </c>
      <c r="J40" s="21">
        <f t="shared" si="5"/>
        <v>38.82352941176471</v>
      </c>
      <c r="K40" s="21">
        <f t="shared" si="6"/>
        <v>73.088235294117638</v>
      </c>
      <c r="L40" s="22">
        <v>69</v>
      </c>
      <c r="M40" s="22">
        <v>27</v>
      </c>
      <c r="N40" s="22"/>
      <c r="O40" s="22">
        <f>SUM(M40:N40)</f>
        <v>27</v>
      </c>
      <c r="P40" s="125">
        <v>36</v>
      </c>
      <c r="Q40" s="125">
        <v>39</v>
      </c>
      <c r="R40" s="125">
        <v>39</v>
      </c>
      <c r="S40" s="22"/>
      <c r="T40" s="22">
        <f t="shared" si="8"/>
        <v>39</v>
      </c>
      <c r="U40" s="13">
        <v>3</v>
      </c>
      <c r="V40" s="13">
        <f t="shared" si="2"/>
        <v>14</v>
      </c>
      <c r="W40" s="23"/>
      <c r="X40" s="24"/>
      <c r="Y40" s="24"/>
      <c r="Z40" s="202"/>
    </row>
    <row r="41" spans="1:26" ht="14.25" x14ac:dyDescent="0.2">
      <c r="A41" s="20">
        <v>43924.333333333336</v>
      </c>
      <c r="B41" s="13">
        <v>42</v>
      </c>
      <c r="C41" s="14">
        <f t="shared" si="1"/>
        <v>673</v>
      </c>
      <c r="D41" s="21"/>
      <c r="E41" s="21"/>
      <c r="F41" s="21"/>
      <c r="G41" s="21">
        <f t="shared" si="3"/>
        <v>36.714285714285715</v>
      </c>
      <c r="H41" s="21">
        <f t="shared" si="0"/>
        <v>6.1764705882352944</v>
      </c>
      <c r="I41" s="21">
        <f t="shared" si="4"/>
        <v>5.5882352941176467</v>
      </c>
      <c r="J41" s="21">
        <f t="shared" si="5"/>
        <v>39.117647058823529</v>
      </c>
      <c r="K41" s="21">
        <f t="shared" si="6"/>
        <v>73.235294117647058</v>
      </c>
      <c r="L41" s="22">
        <v>73</v>
      </c>
      <c r="M41" s="22">
        <v>27</v>
      </c>
      <c r="N41" s="22"/>
      <c r="O41" s="22">
        <f>SUM(M41:N41)</f>
        <v>27</v>
      </c>
      <c r="P41" s="125">
        <v>37</v>
      </c>
      <c r="Q41" s="125">
        <v>38</v>
      </c>
      <c r="R41" s="125">
        <v>38</v>
      </c>
      <c r="S41" s="22"/>
      <c r="T41" s="22">
        <f t="shared" si="8"/>
        <v>38</v>
      </c>
      <c r="U41" s="13">
        <v>1</v>
      </c>
      <c r="V41" s="13">
        <f t="shared" si="2"/>
        <v>15</v>
      </c>
      <c r="W41" s="23"/>
      <c r="X41" s="24"/>
      <c r="Y41" s="24"/>
      <c r="Z41" s="202"/>
    </row>
    <row r="42" spans="1:26" ht="14.25" x14ac:dyDescent="0.2">
      <c r="A42" s="20">
        <v>43925.333333333336</v>
      </c>
      <c r="B42" s="13">
        <v>29</v>
      </c>
      <c r="C42" s="14">
        <f t="shared" si="1"/>
        <v>702</v>
      </c>
      <c r="D42" s="21"/>
      <c r="E42" s="21"/>
      <c r="F42" s="21"/>
      <c r="G42" s="21">
        <f t="shared" si="3"/>
        <v>34.142857142857146</v>
      </c>
      <c r="H42" s="21">
        <f t="shared" si="0"/>
        <v>4.2647058823529411</v>
      </c>
      <c r="I42" s="21">
        <f t="shared" si="4"/>
        <v>5.420168067226891</v>
      </c>
      <c r="J42" s="21">
        <f t="shared" si="5"/>
        <v>37.941176470588239</v>
      </c>
      <c r="K42" s="21">
        <f t="shared" si="6"/>
        <v>70.441176470588232</v>
      </c>
      <c r="L42" s="22"/>
      <c r="M42" s="22"/>
      <c r="N42" s="22"/>
      <c r="O42" s="22"/>
      <c r="P42" s="125"/>
      <c r="Q42" s="125"/>
      <c r="R42" s="125"/>
      <c r="S42" s="22"/>
      <c r="T42" s="22"/>
      <c r="U42" s="13">
        <v>3</v>
      </c>
      <c r="V42" s="13">
        <f t="shared" si="2"/>
        <v>18</v>
      </c>
      <c r="W42" s="23"/>
      <c r="X42" s="24"/>
      <c r="Y42" s="24"/>
      <c r="Z42" s="202"/>
    </row>
    <row r="43" spans="1:26" ht="14.25" x14ac:dyDescent="0.2">
      <c r="A43" s="20">
        <v>43926.333333333336</v>
      </c>
      <c r="B43" s="13">
        <v>34</v>
      </c>
      <c r="C43" s="14">
        <f t="shared" si="1"/>
        <v>736</v>
      </c>
      <c r="D43" s="21"/>
      <c r="E43" s="21"/>
      <c r="F43" s="21"/>
      <c r="G43" s="21">
        <f t="shared" si="3"/>
        <v>33.714285714285715</v>
      </c>
      <c r="H43" s="21">
        <f t="shared" si="0"/>
        <v>5</v>
      </c>
      <c r="I43" s="21">
        <f t="shared" si="4"/>
        <v>5.2731092436974789</v>
      </c>
      <c r="J43" s="21">
        <f t="shared" si="5"/>
        <v>36.911764705882355</v>
      </c>
      <c r="K43" s="21">
        <f t="shared" si="6"/>
        <v>73.67647058823529</v>
      </c>
      <c r="L43" s="22"/>
      <c r="M43" s="22"/>
      <c r="N43" s="22"/>
      <c r="O43" s="22"/>
      <c r="P43" s="125"/>
      <c r="Q43" s="125"/>
      <c r="R43" s="125"/>
      <c r="S43" s="22"/>
      <c r="T43" s="22"/>
      <c r="U43" s="13">
        <v>1</v>
      </c>
      <c r="V43" s="13">
        <f t="shared" si="2"/>
        <v>19</v>
      </c>
      <c r="W43" s="23"/>
      <c r="X43" s="24"/>
      <c r="Y43" s="24"/>
      <c r="Z43" s="202"/>
    </row>
    <row r="44" spans="1:26" ht="14.25" x14ac:dyDescent="0.2">
      <c r="A44" s="20">
        <v>43927.333333333336</v>
      </c>
      <c r="B44" s="13">
        <v>27</v>
      </c>
      <c r="C44" s="14">
        <f t="shared" si="1"/>
        <v>763</v>
      </c>
      <c r="D44" s="21"/>
      <c r="E44" s="21"/>
      <c r="F44" s="21"/>
      <c r="G44" s="21">
        <f t="shared" si="3"/>
        <v>31.714285714285715</v>
      </c>
      <c r="H44" s="21">
        <f t="shared" si="0"/>
        <v>3.9705882352941178</v>
      </c>
      <c r="I44" s="21">
        <f t="shared" si="4"/>
        <v>5.3991596638655466</v>
      </c>
      <c r="J44" s="21">
        <f t="shared" si="5"/>
        <v>37.794117647058826</v>
      </c>
      <c r="K44" s="21">
        <f t="shared" si="6"/>
        <v>76.17647058823529</v>
      </c>
      <c r="L44" s="22"/>
      <c r="M44" s="22"/>
      <c r="N44" s="22"/>
      <c r="O44" s="22"/>
      <c r="P44" s="125"/>
      <c r="Q44" s="125"/>
      <c r="R44" s="125"/>
      <c r="S44" s="22"/>
      <c r="T44" s="22"/>
      <c r="U44" s="13">
        <v>0</v>
      </c>
      <c r="V44" s="13">
        <f t="shared" si="2"/>
        <v>19</v>
      </c>
      <c r="W44" s="23"/>
      <c r="X44" s="24"/>
      <c r="Y44" s="24"/>
      <c r="Z44" s="202"/>
    </row>
    <row r="45" spans="1:26" ht="14.25" x14ac:dyDescent="0.2">
      <c r="A45" s="20">
        <v>43928.333333333336</v>
      </c>
      <c r="B45" s="13">
        <v>30</v>
      </c>
      <c r="C45" s="14">
        <f t="shared" si="1"/>
        <v>793</v>
      </c>
      <c r="D45" s="21"/>
      <c r="E45" s="21"/>
      <c r="F45" s="21"/>
      <c r="G45" s="21">
        <f t="shared" si="3"/>
        <v>29.571428571428573</v>
      </c>
      <c r="H45" s="21">
        <f t="shared" si="0"/>
        <v>4.4117647058823533</v>
      </c>
      <c r="I45" s="21">
        <f t="shared" si="4"/>
        <v>5.0210084033613445</v>
      </c>
      <c r="J45" s="21">
        <f t="shared" si="5"/>
        <v>35.147058823529413</v>
      </c>
      <c r="K45" s="21">
        <f t="shared" si="6"/>
        <v>75</v>
      </c>
      <c r="L45" s="22">
        <v>59</v>
      </c>
      <c r="M45" s="22">
        <v>25</v>
      </c>
      <c r="N45" s="22">
        <v>4</v>
      </c>
      <c r="O45" s="22">
        <f>SUM(M45:N45)</f>
        <v>29</v>
      </c>
      <c r="P45" s="125">
        <v>45</v>
      </c>
      <c r="Q45" s="125">
        <v>39</v>
      </c>
      <c r="R45" s="125">
        <v>38</v>
      </c>
      <c r="S45" s="22">
        <v>22</v>
      </c>
      <c r="T45" s="22">
        <f t="shared" si="8"/>
        <v>60</v>
      </c>
      <c r="U45" s="13">
        <v>0</v>
      </c>
      <c r="V45" s="13">
        <f t="shared" si="2"/>
        <v>19</v>
      </c>
      <c r="W45" s="23"/>
      <c r="X45" s="24"/>
      <c r="Y45" s="24"/>
      <c r="Z45" s="202"/>
    </row>
    <row r="46" spans="1:26" ht="14.25" x14ac:dyDescent="0.2">
      <c r="A46" s="20">
        <v>43929.333333333336</v>
      </c>
      <c r="B46" s="13">
        <v>39</v>
      </c>
      <c r="C46" s="14">
        <f t="shared" si="1"/>
        <v>832</v>
      </c>
      <c r="D46" s="21"/>
      <c r="E46" s="21"/>
      <c r="F46" s="21"/>
      <c r="G46" s="21">
        <f t="shared" si="3"/>
        <v>28.428571428571427</v>
      </c>
      <c r="H46" s="21">
        <f t="shared" si="0"/>
        <v>5.7352941176470589</v>
      </c>
      <c r="I46" s="21">
        <f t="shared" si="4"/>
        <v>4.957983193277312</v>
      </c>
      <c r="J46" s="21">
        <f t="shared" si="5"/>
        <v>34.705882352941181</v>
      </c>
      <c r="K46" s="21">
        <f t="shared" si="6"/>
        <v>75.588235294117652</v>
      </c>
      <c r="L46" s="22">
        <v>56</v>
      </c>
      <c r="M46" s="22">
        <v>23</v>
      </c>
      <c r="N46" s="22">
        <v>6</v>
      </c>
      <c r="O46" s="22">
        <f>SUM(M46:N46)</f>
        <v>29</v>
      </c>
      <c r="P46" s="125">
        <v>47</v>
      </c>
      <c r="Q46" s="125">
        <v>27</v>
      </c>
      <c r="R46" s="125">
        <v>27</v>
      </c>
      <c r="S46" s="22">
        <v>14</v>
      </c>
      <c r="T46" s="22">
        <f t="shared" si="8"/>
        <v>41</v>
      </c>
      <c r="U46" s="13">
        <v>3</v>
      </c>
      <c r="V46" s="13">
        <f t="shared" si="2"/>
        <v>22</v>
      </c>
      <c r="W46" s="23"/>
      <c r="X46" s="24"/>
      <c r="Y46" s="24"/>
      <c r="Z46" s="202"/>
    </row>
    <row r="47" spans="1:26" ht="14.25" x14ac:dyDescent="0.2">
      <c r="A47" s="20">
        <v>43930.333333333336</v>
      </c>
      <c r="B47" s="13">
        <v>21</v>
      </c>
      <c r="C47" s="14">
        <f t="shared" si="1"/>
        <v>853</v>
      </c>
      <c r="D47" s="21"/>
      <c r="E47" s="21"/>
      <c r="F47" s="21"/>
      <c r="G47" s="21">
        <f t="shared" si="3"/>
        <v>24.714285714285715</v>
      </c>
      <c r="H47" s="21">
        <f t="shared" si="0"/>
        <v>3.0882352941176472</v>
      </c>
      <c r="I47" s="21">
        <f t="shared" si="4"/>
        <v>4.6638655462184877</v>
      </c>
      <c r="J47" s="21">
        <f t="shared" si="5"/>
        <v>32.647058823529413</v>
      </c>
      <c r="K47" s="21">
        <f t="shared" si="6"/>
        <v>71.47058823529413</v>
      </c>
      <c r="L47" s="22">
        <v>58</v>
      </c>
      <c r="M47" s="22">
        <v>22</v>
      </c>
      <c r="N47" s="22">
        <v>7</v>
      </c>
      <c r="O47" s="22">
        <f>SUM(M47:N47)</f>
        <v>29</v>
      </c>
      <c r="P47" s="125">
        <v>38</v>
      </c>
      <c r="Q47" s="125">
        <v>32</v>
      </c>
      <c r="R47" s="125">
        <v>35</v>
      </c>
      <c r="S47" s="22">
        <v>13</v>
      </c>
      <c r="T47" s="22">
        <f t="shared" si="8"/>
        <v>48</v>
      </c>
      <c r="U47" s="13">
        <v>0</v>
      </c>
      <c r="V47" s="13">
        <f t="shared" si="2"/>
        <v>22</v>
      </c>
      <c r="W47" s="23"/>
      <c r="X47" s="24"/>
      <c r="Y47" s="24"/>
      <c r="Z47" s="202"/>
    </row>
    <row r="48" spans="1:26" ht="14.25" x14ac:dyDescent="0.2">
      <c r="A48" s="20">
        <v>43931.333333333336</v>
      </c>
      <c r="B48" s="13">
        <v>27</v>
      </c>
      <c r="C48" s="14">
        <f t="shared" si="1"/>
        <v>880</v>
      </c>
      <c r="D48" s="21"/>
      <c r="E48" s="21"/>
      <c r="F48" s="21"/>
      <c r="G48" s="21">
        <f t="shared" si="3"/>
        <v>21.857142857142858</v>
      </c>
      <c r="H48" s="21">
        <f t="shared" si="0"/>
        <v>3.9705882352941178</v>
      </c>
      <c r="I48" s="21">
        <f t="shared" si="4"/>
        <v>4.3487394957983199</v>
      </c>
      <c r="J48" s="21">
        <f t="shared" si="5"/>
        <v>30.441176470588239</v>
      </c>
      <c r="K48" s="21">
        <f t="shared" si="6"/>
        <v>69.558823529411768</v>
      </c>
      <c r="L48" s="22">
        <v>53</v>
      </c>
      <c r="M48" s="22">
        <v>23</v>
      </c>
      <c r="N48" s="22">
        <v>6</v>
      </c>
      <c r="O48" s="22">
        <f>SUM(M48:N48)</f>
        <v>29</v>
      </c>
      <c r="P48" s="125">
        <v>35</v>
      </c>
      <c r="Q48" s="125"/>
      <c r="R48" s="125"/>
      <c r="S48" s="22"/>
      <c r="T48" s="22"/>
      <c r="U48" s="13">
        <v>4</v>
      </c>
      <c r="V48" s="13">
        <f t="shared" si="2"/>
        <v>26</v>
      </c>
      <c r="W48" s="23"/>
      <c r="X48" s="24"/>
      <c r="Y48" s="24"/>
      <c r="Z48" s="202"/>
    </row>
    <row r="49" spans="1:26" ht="14.25" x14ac:dyDescent="0.2">
      <c r="A49" s="20">
        <v>43932.333333333336</v>
      </c>
      <c r="B49" s="13">
        <v>21</v>
      </c>
      <c r="C49" s="14">
        <f t="shared" si="1"/>
        <v>901</v>
      </c>
      <c r="D49" s="21"/>
      <c r="E49" s="21"/>
      <c r="F49" s="21"/>
      <c r="G49" s="21">
        <f t="shared" si="3"/>
        <v>19.571428571428573</v>
      </c>
      <c r="H49" s="21">
        <f t="shared" si="0"/>
        <v>3.0882352941176472</v>
      </c>
      <c r="I49" s="21">
        <f t="shared" si="4"/>
        <v>4.1806722689075633</v>
      </c>
      <c r="J49" s="21">
        <f t="shared" si="5"/>
        <v>29.264705882352946</v>
      </c>
      <c r="K49" s="21">
        <f t="shared" si="6"/>
        <v>67.205882352941188</v>
      </c>
      <c r="L49" s="22"/>
      <c r="M49" s="22"/>
      <c r="N49" s="22"/>
      <c r="O49" s="22"/>
      <c r="P49" s="125"/>
      <c r="Q49" s="125">
        <v>39</v>
      </c>
      <c r="R49" s="125">
        <v>39</v>
      </c>
      <c r="S49" s="22">
        <v>11</v>
      </c>
      <c r="T49" s="22">
        <f t="shared" si="8"/>
        <v>50</v>
      </c>
      <c r="U49" s="13">
        <v>1</v>
      </c>
      <c r="V49" s="13">
        <f t="shared" si="2"/>
        <v>27</v>
      </c>
      <c r="W49" s="23"/>
      <c r="X49" s="24"/>
      <c r="Y49" s="24"/>
      <c r="Z49" s="202"/>
    </row>
    <row r="50" spans="1:26" ht="14.25" x14ac:dyDescent="0.2">
      <c r="A50" s="20">
        <v>43933.333333333336</v>
      </c>
      <c r="B50" s="13">
        <v>8</v>
      </c>
      <c r="C50" s="14">
        <f t="shared" si="1"/>
        <v>909</v>
      </c>
      <c r="D50" s="21"/>
      <c r="E50" s="21"/>
      <c r="F50" s="21"/>
      <c r="G50" s="21">
        <f t="shared" si="3"/>
        <v>16.142857142857142</v>
      </c>
      <c r="H50" s="21">
        <f t="shared" si="0"/>
        <v>1.1764705882352942</v>
      </c>
      <c r="I50" s="21">
        <f t="shared" si="4"/>
        <v>3.6344537815126055</v>
      </c>
      <c r="J50" s="21">
        <f t="shared" si="5"/>
        <v>25.441176470588239</v>
      </c>
      <c r="K50" s="21">
        <f t="shared" si="6"/>
        <v>62.352941176470587</v>
      </c>
      <c r="L50" s="22"/>
      <c r="M50" s="22"/>
      <c r="N50" s="22"/>
      <c r="O50" s="22"/>
      <c r="P50" s="125"/>
      <c r="Q50" s="125"/>
      <c r="R50" s="125"/>
      <c r="S50" s="22"/>
      <c r="T50" s="22"/>
      <c r="U50" s="13">
        <v>0</v>
      </c>
      <c r="V50" s="13">
        <f t="shared" si="2"/>
        <v>27</v>
      </c>
      <c r="W50" s="23"/>
      <c r="X50" s="24"/>
      <c r="Y50" s="24"/>
      <c r="Z50" s="202"/>
    </row>
    <row r="51" spans="1:26" ht="14.25" x14ac:dyDescent="0.2">
      <c r="A51" s="20">
        <v>43934.333333333336</v>
      </c>
      <c r="B51" s="13">
        <v>7</v>
      </c>
      <c r="C51" s="14">
        <f t="shared" si="1"/>
        <v>916</v>
      </c>
      <c r="D51" s="21"/>
      <c r="E51" s="21"/>
      <c r="F51" s="21"/>
      <c r="G51" s="21">
        <f t="shared" si="3"/>
        <v>15.571428571428571</v>
      </c>
      <c r="H51" s="21">
        <f t="shared" si="0"/>
        <v>1.0294117647058825</v>
      </c>
      <c r="I51" s="21">
        <f t="shared" si="4"/>
        <v>3.2142857142857149</v>
      </c>
      <c r="J51" s="21">
        <f t="shared" si="5"/>
        <v>22.500000000000004</v>
      </c>
      <c r="K51" s="21">
        <f t="shared" si="6"/>
        <v>60.294117647058826</v>
      </c>
      <c r="L51" s="22"/>
      <c r="M51" s="22"/>
      <c r="N51" s="22"/>
      <c r="O51" s="22"/>
      <c r="P51" s="125"/>
      <c r="Q51" s="125"/>
      <c r="R51" s="125"/>
      <c r="S51" s="22"/>
      <c r="T51" s="22"/>
      <c r="U51" s="13">
        <v>0</v>
      </c>
      <c r="V51" s="13">
        <f t="shared" si="2"/>
        <v>27</v>
      </c>
      <c r="W51" s="23"/>
      <c r="X51" s="24"/>
      <c r="Y51" s="24"/>
      <c r="Z51" s="202"/>
    </row>
    <row r="52" spans="1:26" ht="14.25" x14ac:dyDescent="0.2">
      <c r="A52" s="20">
        <v>43935.333333333336</v>
      </c>
      <c r="B52" s="13">
        <v>14</v>
      </c>
      <c r="C52" s="14">
        <f t="shared" si="1"/>
        <v>930</v>
      </c>
      <c r="D52" s="21"/>
      <c r="E52" s="21"/>
      <c r="F52" s="21"/>
      <c r="G52" s="21">
        <f t="shared" si="3"/>
        <v>15.428571428571429</v>
      </c>
      <c r="H52" s="21">
        <f t="shared" si="0"/>
        <v>2.0588235294117649</v>
      </c>
      <c r="I52" s="21">
        <f t="shared" si="4"/>
        <v>2.8781512605042017</v>
      </c>
      <c r="J52" s="21">
        <f t="shared" si="5"/>
        <v>20.147058823529413</v>
      </c>
      <c r="K52" s="21">
        <f t="shared" si="6"/>
        <v>55.294117647058826</v>
      </c>
      <c r="L52" s="22">
        <v>52</v>
      </c>
      <c r="M52" s="22">
        <v>22</v>
      </c>
      <c r="N52" s="22">
        <v>4</v>
      </c>
      <c r="O52" s="22">
        <f>SUM(M52:N52)</f>
        <v>26</v>
      </c>
      <c r="P52" s="125">
        <v>37</v>
      </c>
      <c r="Q52" s="125">
        <v>36</v>
      </c>
      <c r="R52" s="125">
        <v>37</v>
      </c>
      <c r="S52" s="22">
        <v>9</v>
      </c>
      <c r="T52" s="22">
        <f t="shared" si="8"/>
        <v>46</v>
      </c>
      <c r="U52" s="13">
        <v>2</v>
      </c>
      <c r="V52" s="13">
        <f t="shared" si="2"/>
        <v>29</v>
      </c>
      <c r="W52" s="23"/>
      <c r="X52" s="24"/>
      <c r="Y52" s="24"/>
      <c r="Z52" s="202"/>
    </row>
    <row r="53" spans="1:26" ht="14.25" x14ac:dyDescent="0.2">
      <c r="A53" s="20">
        <v>43936.333333333336</v>
      </c>
      <c r="B53" s="13">
        <v>15</v>
      </c>
      <c r="C53" s="14">
        <f t="shared" si="1"/>
        <v>945</v>
      </c>
      <c r="D53" s="21"/>
      <c r="E53" s="21"/>
      <c r="F53" s="21"/>
      <c r="G53" s="21">
        <f t="shared" si="3"/>
        <v>15.285714285714286</v>
      </c>
      <c r="H53" s="21">
        <f t="shared" si="0"/>
        <v>2.2058823529411766</v>
      </c>
      <c r="I53" s="21">
        <f t="shared" si="4"/>
        <v>2.3739495798319328</v>
      </c>
      <c r="J53" s="21">
        <f t="shared" si="5"/>
        <v>16.617647058823529</v>
      </c>
      <c r="K53" s="21">
        <f t="shared" si="6"/>
        <v>51.32352941176471</v>
      </c>
      <c r="L53" s="22">
        <v>46</v>
      </c>
      <c r="M53" s="22">
        <v>20</v>
      </c>
      <c r="N53" s="22">
        <v>3</v>
      </c>
      <c r="O53" s="22">
        <f>SUM(M53:N53)</f>
        <v>23</v>
      </c>
      <c r="P53" s="125">
        <v>42</v>
      </c>
      <c r="Q53" s="125">
        <v>35</v>
      </c>
      <c r="R53" s="125">
        <v>34</v>
      </c>
      <c r="S53" s="22">
        <v>22</v>
      </c>
      <c r="T53" s="22">
        <f t="shared" si="8"/>
        <v>56</v>
      </c>
      <c r="U53" s="13">
        <v>0</v>
      </c>
      <c r="V53" s="13">
        <f t="shared" si="2"/>
        <v>29</v>
      </c>
      <c r="W53" s="23"/>
      <c r="X53" s="24"/>
      <c r="Y53" s="24"/>
      <c r="Z53" s="202"/>
    </row>
    <row r="54" spans="1:26" ht="14.25" x14ac:dyDescent="0.2">
      <c r="A54" s="20">
        <v>43937.333333333336</v>
      </c>
      <c r="B54" s="13">
        <v>17</v>
      </c>
      <c r="C54" s="14">
        <f t="shared" si="1"/>
        <v>962</v>
      </c>
      <c r="D54" s="21"/>
      <c r="E54" s="21"/>
      <c r="F54" s="21"/>
      <c r="G54" s="21">
        <f t="shared" si="3"/>
        <v>15.285714285714286</v>
      </c>
      <c r="H54" s="21">
        <f t="shared" si="0"/>
        <v>2.5</v>
      </c>
      <c r="I54" s="21">
        <f t="shared" si="4"/>
        <v>2.2899159663865545</v>
      </c>
      <c r="J54" s="21">
        <f t="shared" si="5"/>
        <v>16.02941176470588</v>
      </c>
      <c r="K54" s="21">
        <f t="shared" si="6"/>
        <v>48.676470588235297</v>
      </c>
      <c r="L54" s="22">
        <v>38</v>
      </c>
      <c r="M54" s="22">
        <v>20</v>
      </c>
      <c r="N54" s="22">
        <v>3</v>
      </c>
      <c r="O54" s="22">
        <f>SUM(M54:N54)</f>
        <v>23</v>
      </c>
      <c r="P54" s="125">
        <v>44</v>
      </c>
      <c r="Q54" s="125">
        <v>35</v>
      </c>
      <c r="R54" s="125">
        <v>33</v>
      </c>
      <c r="S54" s="22">
        <v>23</v>
      </c>
      <c r="T54" s="22">
        <f t="shared" si="8"/>
        <v>56</v>
      </c>
      <c r="U54" s="13">
        <v>1</v>
      </c>
      <c r="V54" s="13">
        <f t="shared" si="2"/>
        <v>30</v>
      </c>
      <c r="W54" s="23"/>
      <c r="X54" s="24"/>
      <c r="Y54" s="24"/>
      <c r="Z54" s="202"/>
    </row>
    <row r="55" spans="1:26" ht="14.25" x14ac:dyDescent="0.2">
      <c r="A55" s="20">
        <v>43938.333333333336</v>
      </c>
      <c r="B55" s="13">
        <v>26</v>
      </c>
      <c r="C55" s="14">
        <f t="shared" si="1"/>
        <v>988</v>
      </c>
      <c r="D55" s="21"/>
      <c r="E55" s="21"/>
      <c r="F55" s="21"/>
      <c r="G55" s="21">
        <f t="shared" si="3"/>
        <v>14.571428571428571</v>
      </c>
      <c r="H55" s="21">
        <f t="shared" si="0"/>
        <v>3.8235294117647061</v>
      </c>
      <c r="I55" s="21">
        <f t="shared" si="4"/>
        <v>2.26890756302521</v>
      </c>
      <c r="J55" s="21">
        <f t="shared" si="5"/>
        <v>15.882352941176471</v>
      </c>
      <c r="K55" s="21">
        <f t="shared" si="6"/>
        <v>46.32352941176471</v>
      </c>
      <c r="L55" s="22">
        <v>35</v>
      </c>
      <c r="M55" s="22">
        <v>20</v>
      </c>
      <c r="N55" s="22">
        <v>3</v>
      </c>
      <c r="O55" s="22">
        <f>SUM(M55:N55)</f>
        <v>23</v>
      </c>
      <c r="P55" s="125">
        <v>39</v>
      </c>
      <c r="Q55" s="125">
        <v>39</v>
      </c>
      <c r="R55" s="125">
        <v>34</v>
      </c>
      <c r="S55" s="22">
        <v>23</v>
      </c>
      <c r="T55" s="22">
        <f t="shared" si="8"/>
        <v>57</v>
      </c>
      <c r="U55" s="13">
        <v>0</v>
      </c>
      <c r="V55" s="13">
        <f t="shared" si="2"/>
        <v>30</v>
      </c>
      <c r="W55" s="23"/>
      <c r="X55" s="24"/>
      <c r="Y55" s="24"/>
      <c r="Z55" s="202"/>
    </row>
    <row r="56" spans="1:26" ht="14.25" x14ac:dyDescent="0.2">
      <c r="A56" s="20">
        <v>43939.333333333336</v>
      </c>
      <c r="B56" s="147">
        <v>20</v>
      </c>
      <c r="C56" s="14">
        <f t="shared" si="1"/>
        <v>1008</v>
      </c>
      <c r="D56" s="21"/>
      <c r="E56" s="21"/>
      <c r="F56" s="21"/>
      <c r="G56" s="21">
        <f t="shared" si="3"/>
        <v>13.857142857142858</v>
      </c>
      <c r="H56" s="21">
        <f t="shared" si="0"/>
        <v>2.9411764705882355</v>
      </c>
      <c r="I56" s="21">
        <f t="shared" si="4"/>
        <v>2.247899159663866</v>
      </c>
      <c r="J56" s="21">
        <f t="shared" si="5"/>
        <v>15.735294117647062</v>
      </c>
      <c r="K56" s="21">
        <f t="shared" si="6"/>
        <v>45</v>
      </c>
      <c r="L56" s="22"/>
      <c r="M56" s="22"/>
      <c r="N56" s="22"/>
      <c r="O56" s="22"/>
      <c r="P56" s="125"/>
      <c r="Q56" s="125"/>
      <c r="R56" s="125"/>
      <c r="S56" s="22"/>
      <c r="T56" s="22"/>
      <c r="U56" s="13">
        <v>0</v>
      </c>
      <c r="V56" s="13">
        <f t="shared" si="2"/>
        <v>30</v>
      </c>
      <c r="W56" s="23"/>
      <c r="X56" s="24"/>
      <c r="Y56" s="24"/>
      <c r="Z56" s="202"/>
    </row>
    <row r="57" spans="1:26" ht="14.25" x14ac:dyDescent="0.2">
      <c r="A57" s="20">
        <v>43940.333333333336</v>
      </c>
      <c r="B57" s="13">
        <v>8</v>
      </c>
      <c r="C57" s="14">
        <f t="shared" si="1"/>
        <v>1016</v>
      </c>
      <c r="D57" s="21"/>
      <c r="E57" s="21"/>
      <c r="F57" s="21"/>
      <c r="G57" s="21">
        <f t="shared" si="3"/>
        <v>13.285714285714286</v>
      </c>
      <c r="H57" s="21">
        <f t="shared" si="0"/>
        <v>1.1764705882352942</v>
      </c>
      <c r="I57" s="21">
        <f t="shared" si="4"/>
        <v>2.2478991596638656</v>
      </c>
      <c r="J57" s="21">
        <f t="shared" si="5"/>
        <v>15.73529411764706</v>
      </c>
      <c r="K57" s="21">
        <f t="shared" si="6"/>
        <v>41.176470588235297</v>
      </c>
      <c r="L57" s="22"/>
      <c r="M57" s="22"/>
      <c r="N57" s="22"/>
      <c r="O57" s="22"/>
      <c r="P57" s="125"/>
      <c r="Q57" s="125"/>
      <c r="R57" s="125"/>
      <c r="S57" s="22"/>
      <c r="T57" s="22"/>
      <c r="U57" s="13">
        <v>1</v>
      </c>
      <c r="V57" s="13">
        <f t="shared" si="2"/>
        <v>31</v>
      </c>
      <c r="W57" s="23"/>
      <c r="X57" s="24"/>
      <c r="Y57" s="24"/>
      <c r="Z57" s="202"/>
    </row>
    <row r="58" spans="1:26" ht="14.25" x14ac:dyDescent="0.2">
      <c r="A58" s="20">
        <v>43941.333333333336</v>
      </c>
      <c r="B58" s="13">
        <v>2</v>
      </c>
      <c r="C58" s="14">
        <f t="shared" si="1"/>
        <v>1018</v>
      </c>
      <c r="D58" s="21"/>
      <c r="E58" s="21"/>
      <c r="F58" s="21"/>
      <c r="G58" s="21">
        <f t="shared" si="3"/>
        <v>13</v>
      </c>
      <c r="H58" s="21">
        <f t="shared" si="0"/>
        <v>0.29411764705882354</v>
      </c>
      <c r="I58" s="21">
        <f t="shared" si="4"/>
        <v>2.1428571428571432</v>
      </c>
      <c r="J58" s="21">
        <f t="shared" si="5"/>
        <v>15.000000000000002</v>
      </c>
      <c r="K58" s="21">
        <f t="shared" si="6"/>
        <v>37.500000000000007</v>
      </c>
      <c r="L58" s="22">
        <v>27</v>
      </c>
      <c r="M58" s="22">
        <v>16</v>
      </c>
      <c r="N58" s="22">
        <v>2</v>
      </c>
      <c r="O58" s="22">
        <f>SUM(M58:N58)</f>
        <v>18</v>
      </c>
      <c r="P58" s="125">
        <v>33</v>
      </c>
      <c r="Q58" s="125">
        <v>38</v>
      </c>
      <c r="R58" s="125">
        <v>33</v>
      </c>
      <c r="S58" s="22">
        <v>23</v>
      </c>
      <c r="T58" s="22">
        <f t="shared" si="8"/>
        <v>56</v>
      </c>
      <c r="U58" s="13">
        <v>1</v>
      </c>
      <c r="V58" s="13">
        <f t="shared" si="2"/>
        <v>32</v>
      </c>
      <c r="W58" s="23"/>
      <c r="X58" s="24"/>
      <c r="Y58" s="24"/>
      <c r="Z58" s="202"/>
    </row>
    <row r="59" spans="1:26" ht="14.25" x14ac:dyDescent="0.2">
      <c r="A59" s="20">
        <v>43942.333333333336</v>
      </c>
      <c r="B59" s="13">
        <v>9</v>
      </c>
      <c r="C59" s="14">
        <f t="shared" si="1"/>
        <v>1027</v>
      </c>
      <c r="D59" s="21"/>
      <c r="E59" s="21"/>
      <c r="F59" s="21"/>
      <c r="G59" s="21">
        <f t="shared" si="3"/>
        <v>11.714285714285714</v>
      </c>
      <c r="H59" s="21">
        <f t="shared" si="0"/>
        <v>1.3235294117647058</v>
      </c>
      <c r="I59" s="21">
        <f t="shared" si="4"/>
        <v>2.0378151260504205</v>
      </c>
      <c r="J59" s="21">
        <f t="shared" si="5"/>
        <v>14.264705882352942</v>
      </c>
      <c r="K59" s="21">
        <f t="shared" si="6"/>
        <v>34.411764705882355</v>
      </c>
      <c r="L59" s="22">
        <v>23</v>
      </c>
      <c r="M59" s="22">
        <v>18</v>
      </c>
      <c r="N59" s="22">
        <v>2</v>
      </c>
      <c r="O59" s="22">
        <f>SUM(M59:N59)</f>
        <v>20</v>
      </c>
      <c r="P59" s="125">
        <v>38</v>
      </c>
      <c r="Q59" s="125">
        <v>32</v>
      </c>
      <c r="R59" s="125">
        <v>31</v>
      </c>
      <c r="S59" s="22">
        <v>22</v>
      </c>
      <c r="T59" s="22">
        <f t="shared" si="8"/>
        <v>53</v>
      </c>
      <c r="U59" s="13">
        <v>2</v>
      </c>
      <c r="V59" s="13">
        <f t="shared" si="2"/>
        <v>34</v>
      </c>
      <c r="W59" s="23"/>
      <c r="X59" s="24"/>
      <c r="Y59" s="24"/>
      <c r="Z59" s="202"/>
    </row>
    <row r="60" spans="1:26" ht="14.25" x14ac:dyDescent="0.2">
      <c r="A60" s="20">
        <v>43943.333333333336</v>
      </c>
      <c r="B60" s="13">
        <v>11</v>
      </c>
      <c r="C60" s="14">
        <f t="shared" si="1"/>
        <v>1038</v>
      </c>
      <c r="D60" s="21"/>
      <c r="E60" s="21"/>
      <c r="F60" s="21"/>
      <c r="G60" s="21">
        <f t="shared" si="3"/>
        <v>10</v>
      </c>
      <c r="H60" s="21">
        <f t="shared" si="0"/>
        <v>1.6176470588235294</v>
      </c>
      <c r="I60" s="21">
        <f t="shared" si="4"/>
        <v>1.9537815126050422</v>
      </c>
      <c r="J60" s="21">
        <f t="shared" si="5"/>
        <v>13.676470588235295</v>
      </c>
      <c r="K60" s="21">
        <f t="shared" si="6"/>
        <v>30.294117647058822</v>
      </c>
      <c r="L60" s="22">
        <v>19</v>
      </c>
      <c r="M60" s="22">
        <v>15</v>
      </c>
      <c r="N60" s="22">
        <v>3</v>
      </c>
      <c r="O60" s="22">
        <f>SUM(M60:N60)</f>
        <v>18</v>
      </c>
      <c r="P60" s="125">
        <v>35</v>
      </c>
      <c r="Q60" s="125">
        <v>35</v>
      </c>
      <c r="R60" s="125">
        <v>30</v>
      </c>
      <c r="S60" s="22">
        <v>21</v>
      </c>
      <c r="T60" s="22">
        <f t="shared" si="8"/>
        <v>51</v>
      </c>
      <c r="U60" s="13">
        <v>1</v>
      </c>
      <c r="V60" s="13">
        <f t="shared" si="2"/>
        <v>35</v>
      </c>
      <c r="W60" s="23"/>
      <c r="X60" s="24"/>
      <c r="Y60" s="24"/>
      <c r="Z60" s="202"/>
    </row>
    <row r="61" spans="1:26" ht="14.25" x14ac:dyDescent="0.2">
      <c r="A61" s="20">
        <v>43944.333333333336</v>
      </c>
      <c r="B61" s="13">
        <v>15</v>
      </c>
      <c r="C61" s="14">
        <f t="shared" si="1"/>
        <v>1053</v>
      </c>
      <c r="D61" s="21"/>
      <c r="E61" s="21"/>
      <c r="F61" s="21"/>
      <c r="G61" s="21">
        <f t="shared" si="3"/>
        <v>10.285714285714286</v>
      </c>
      <c r="H61" s="21">
        <f t="shared" si="0"/>
        <v>2.2058823529411766</v>
      </c>
      <c r="I61" s="21">
        <f t="shared" si="4"/>
        <v>1.911764705882353</v>
      </c>
      <c r="J61" s="21">
        <f t="shared" si="5"/>
        <v>13.382352941176471</v>
      </c>
      <c r="K61" s="21">
        <f t="shared" si="6"/>
        <v>29.411764705882351</v>
      </c>
      <c r="L61" s="22">
        <v>20</v>
      </c>
      <c r="M61" s="22">
        <v>14</v>
      </c>
      <c r="N61" s="22">
        <v>1</v>
      </c>
      <c r="O61" s="22">
        <f>SUM(M61:N61)</f>
        <v>15</v>
      </c>
      <c r="P61" s="125">
        <v>35</v>
      </c>
      <c r="Q61" s="125">
        <v>38</v>
      </c>
      <c r="R61" s="125">
        <v>33</v>
      </c>
      <c r="S61" s="22">
        <v>24</v>
      </c>
      <c r="T61" s="22">
        <f t="shared" si="8"/>
        <v>57</v>
      </c>
      <c r="U61" s="13">
        <v>1</v>
      </c>
      <c r="V61" s="13">
        <f t="shared" si="2"/>
        <v>36</v>
      </c>
      <c r="W61" s="23"/>
      <c r="X61" s="24"/>
      <c r="Y61" s="24"/>
      <c r="Z61" s="202"/>
    </row>
    <row r="62" spans="1:26" ht="14.25" x14ac:dyDescent="0.2">
      <c r="A62" s="20">
        <v>43945.333333333336</v>
      </c>
      <c r="B62" s="13">
        <v>17</v>
      </c>
      <c r="C62" s="14">
        <f t="shared" si="1"/>
        <v>1070</v>
      </c>
      <c r="D62" s="21"/>
      <c r="E62" s="21"/>
      <c r="F62" s="21"/>
      <c r="G62" s="21">
        <f t="shared" si="3"/>
        <v>10.714285714285714</v>
      </c>
      <c r="H62" s="21">
        <f t="shared" si="0"/>
        <v>2.5</v>
      </c>
      <c r="I62" s="21">
        <f t="shared" si="4"/>
        <v>1.722689075630252</v>
      </c>
      <c r="J62" s="21">
        <f t="shared" si="5"/>
        <v>12.058823529411764</v>
      </c>
      <c r="K62" s="21">
        <f t="shared" si="6"/>
        <v>27.941176470588236</v>
      </c>
      <c r="L62" s="22">
        <v>25</v>
      </c>
      <c r="M62" s="22">
        <v>14</v>
      </c>
      <c r="N62" s="22">
        <v>1</v>
      </c>
      <c r="O62" s="22">
        <f>SUM(M62:N62)</f>
        <v>15</v>
      </c>
      <c r="P62" s="125">
        <v>35</v>
      </c>
      <c r="Q62" s="125">
        <v>22</v>
      </c>
      <c r="R62" s="125">
        <v>18</v>
      </c>
      <c r="S62" s="22">
        <v>27</v>
      </c>
      <c r="T62" s="22">
        <f t="shared" si="8"/>
        <v>45</v>
      </c>
      <c r="U62" s="13">
        <v>0</v>
      </c>
      <c r="V62" s="13">
        <f t="shared" si="2"/>
        <v>36</v>
      </c>
      <c r="W62" s="23"/>
      <c r="X62" s="24"/>
      <c r="Y62" s="24"/>
      <c r="Z62" s="202"/>
    </row>
    <row r="63" spans="1:26" ht="14.25" x14ac:dyDescent="0.2">
      <c r="A63" s="20">
        <v>43946.333333333336</v>
      </c>
      <c r="B63" s="13">
        <v>8</v>
      </c>
      <c r="C63" s="14">
        <f t="shared" si="1"/>
        <v>1078</v>
      </c>
      <c r="D63" s="21"/>
      <c r="E63" s="21"/>
      <c r="F63" s="21"/>
      <c r="G63" s="21">
        <f t="shared" si="3"/>
        <v>10.285714285714286</v>
      </c>
      <c r="H63" s="21">
        <f t="shared" si="0"/>
        <v>1.1764705882352942</v>
      </c>
      <c r="I63" s="21">
        <f t="shared" si="4"/>
        <v>1.4705882352941175</v>
      </c>
      <c r="J63" s="21">
        <f t="shared" si="5"/>
        <v>10.294117647058822</v>
      </c>
      <c r="K63" s="21">
        <f t="shared" si="6"/>
        <v>26.029411764705884</v>
      </c>
      <c r="L63" s="22"/>
      <c r="M63" s="22"/>
      <c r="N63" s="22"/>
      <c r="O63" s="22"/>
      <c r="P63" s="125"/>
      <c r="Q63" s="125"/>
      <c r="R63" s="125"/>
      <c r="S63" s="22"/>
      <c r="T63" s="22"/>
      <c r="U63" s="13">
        <v>1</v>
      </c>
      <c r="V63" s="13">
        <f t="shared" si="2"/>
        <v>37</v>
      </c>
      <c r="W63" s="23"/>
      <c r="X63" s="24"/>
      <c r="Y63" s="24"/>
      <c r="Z63" s="202"/>
    </row>
    <row r="64" spans="1:26" ht="14.25" x14ac:dyDescent="0.2">
      <c r="A64" s="20">
        <v>43947.333333333336</v>
      </c>
      <c r="B64" s="13">
        <v>10</v>
      </c>
      <c r="C64" s="14">
        <f t="shared" si="1"/>
        <v>1088</v>
      </c>
      <c r="D64" s="21"/>
      <c r="E64" s="21"/>
      <c r="F64" s="21"/>
      <c r="G64" s="21">
        <f t="shared" si="3"/>
        <v>9.7142857142857135</v>
      </c>
      <c r="H64" s="21">
        <f t="shared" si="0"/>
        <v>1.4705882352941178</v>
      </c>
      <c r="I64" s="21">
        <f t="shared" si="4"/>
        <v>1.5126050420168067</v>
      </c>
      <c r="J64" s="21">
        <f t="shared" si="5"/>
        <v>10.588235294117647</v>
      </c>
      <c r="K64" s="21">
        <f t="shared" si="6"/>
        <v>26.32352941176471</v>
      </c>
      <c r="L64" s="22"/>
      <c r="M64" s="22"/>
      <c r="N64" s="22"/>
      <c r="O64" s="22"/>
      <c r="P64" s="125"/>
      <c r="Q64" s="125"/>
      <c r="R64" s="125"/>
      <c r="S64" s="22"/>
      <c r="T64" s="22"/>
      <c r="U64" s="13">
        <v>0</v>
      </c>
      <c r="V64" s="13">
        <f t="shared" si="2"/>
        <v>37</v>
      </c>
      <c r="W64" s="23"/>
      <c r="X64" s="24"/>
      <c r="Y64" s="24"/>
      <c r="Z64" s="202"/>
    </row>
    <row r="65" spans="1:26" ht="14.25" x14ac:dyDescent="0.2">
      <c r="A65" s="20">
        <v>43948.333333333336</v>
      </c>
      <c r="B65" s="13">
        <v>5</v>
      </c>
      <c r="C65" s="14">
        <f t="shared" si="1"/>
        <v>1093</v>
      </c>
      <c r="D65" s="21"/>
      <c r="E65" s="21"/>
      <c r="F65" s="21"/>
      <c r="G65" s="21">
        <f t="shared" si="3"/>
        <v>8.4285714285714288</v>
      </c>
      <c r="H65" s="21">
        <f t="shared" si="0"/>
        <v>0.73529411764705888</v>
      </c>
      <c r="I65" s="21">
        <f t="shared" si="4"/>
        <v>1.5756302521008405</v>
      </c>
      <c r="J65" s="21">
        <f t="shared" si="5"/>
        <v>11.029411764705884</v>
      </c>
      <c r="K65" s="21">
        <f t="shared" si="6"/>
        <v>26.029411764705884</v>
      </c>
      <c r="L65" s="22">
        <v>27</v>
      </c>
      <c r="M65" s="22">
        <v>15</v>
      </c>
      <c r="N65" s="22">
        <v>0</v>
      </c>
      <c r="O65" s="22">
        <f>SUM(M65:N65)</f>
        <v>15</v>
      </c>
      <c r="P65" s="125">
        <v>39</v>
      </c>
      <c r="Q65" s="125">
        <v>20</v>
      </c>
      <c r="R65" s="125">
        <v>13</v>
      </c>
      <c r="S65" s="22">
        <v>26</v>
      </c>
      <c r="T65" s="22">
        <f t="shared" si="8"/>
        <v>39</v>
      </c>
      <c r="U65" s="13">
        <v>1</v>
      </c>
      <c r="V65" s="13">
        <f t="shared" si="2"/>
        <v>38</v>
      </c>
      <c r="W65" s="23"/>
      <c r="X65" s="24"/>
      <c r="Y65" s="24"/>
      <c r="Z65" s="202"/>
    </row>
    <row r="66" spans="1:26" ht="14.25" x14ac:dyDescent="0.2">
      <c r="A66" s="20">
        <v>43949.333333333336</v>
      </c>
      <c r="B66" s="13">
        <v>6</v>
      </c>
      <c r="C66" s="14">
        <f t="shared" si="1"/>
        <v>1099</v>
      </c>
      <c r="D66" s="21"/>
      <c r="E66" s="21"/>
      <c r="F66" s="21"/>
      <c r="G66" s="21">
        <f t="shared" si="3"/>
        <v>7.7142857142857144</v>
      </c>
      <c r="H66" s="21">
        <f t="shared" si="0"/>
        <v>0.88235294117647056</v>
      </c>
      <c r="I66" s="21">
        <f t="shared" si="4"/>
        <v>1.5126050420168069</v>
      </c>
      <c r="J66" s="21">
        <f t="shared" si="5"/>
        <v>10.588235294117649</v>
      </c>
      <c r="K66" s="21">
        <f t="shared" si="6"/>
        <v>24.852941176470587</v>
      </c>
      <c r="L66" s="22">
        <v>27</v>
      </c>
      <c r="M66" s="22">
        <v>12</v>
      </c>
      <c r="N66" s="22">
        <v>2</v>
      </c>
      <c r="O66" s="22">
        <f>SUM(M66:N66)</f>
        <v>14</v>
      </c>
      <c r="P66" s="125">
        <v>32</v>
      </c>
      <c r="Q66" s="125">
        <v>26</v>
      </c>
      <c r="R66" s="125">
        <v>22</v>
      </c>
      <c r="S66" s="22">
        <v>25</v>
      </c>
      <c r="T66" s="22">
        <f t="shared" si="8"/>
        <v>47</v>
      </c>
      <c r="U66" s="13">
        <v>0</v>
      </c>
      <c r="V66" s="13">
        <f t="shared" si="2"/>
        <v>38</v>
      </c>
      <c r="W66" s="23"/>
      <c r="X66" s="24"/>
      <c r="Y66" s="24"/>
      <c r="Z66" s="202"/>
    </row>
    <row r="67" spans="1:26" ht="14.25" x14ac:dyDescent="0.2">
      <c r="A67" s="20">
        <v>43950.333333333336</v>
      </c>
      <c r="B67" s="13">
        <v>7</v>
      </c>
      <c r="C67" s="14">
        <f t="shared" si="1"/>
        <v>1106</v>
      </c>
      <c r="D67" s="21"/>
      <c r="E67" s="21"/>
      <c r="F67" s="21"/>
      <c r="G67" s="21">
        <f t="shared" si="3"/>
        <v>7.2857142857142856</v>
      </c>
      <c r="H67" s="21">
        <f t="shared" si="0"/>
        <v>1.0294117647058825</v>
      </c>
      <c r="I67" s="21">
        <f t="shared" si="4"/>
        <v>1.4285714285714288</v>
      </c>
      <c r="J67" s="21">
        <f t="shared" si="5"/>
        <v>10.000000000000002</v>
      </c>
      <c r="K67" s="21">
        <f t="shared" si="6"/>
        <v>23.676470588235297</v>
      </c>
      <c r="L67" s="22">
        <v>26</v>
      </c>
      <c r="M67" s="22">
        <v>10</v>
      </c>
      <c r="N67" s="22">
        <v>2</v>
      </c>
      <c r="O67" s="22">
        <f>SUM(M67:N67)</f>
        <v>12</v>
      </c>
      <c r="P67" s="125">
        <v>36</v>
      </c>
      <c r="Q67" s="125">
        <v>21</v>
      </c>
      <c r="R67" s="125">
        <v>18</v>
      </c>
      <c r="S67" s="22">
        <v>22</v>
      </c>
      <c r="T67" s="22">
        <f t="shared" si="8"/>
        <v>40</v>
      </c>
      <c r="U67" s="13">
        <v>2</v>
      </c>
      <c r="V67" s="13">
        <f t="shared" si="2"/>
        <v>40</v>
      </c>
      <c r="W67" s="23"/>
      <c r="X67" s="24"/>
      <c r="Y67" s="24"/>
      <c r="Z67" s="202"/>
    </row>
    <row r="68" spans="1:26" ht="14.25" x14ac:dyDescent="0.2">
      <c r="A68" s="20">
        <v>43951.333333333336</v>
      </c>
      <c r="B68" s="13">
        <v>6</v>
      </c>
      <c r="C68" s="14">
        <f t="shared" si="1"/>
        <v>1112</v>
      </c>
      <c r="D68" s="21"/>
      <c r="E68" s="21"/>
      <c r="F68" s="21"/>
      <c r="G68" s="21">
        <f t="shared" si="3"/>
        <v>6.4285714285714288</v>
      </c>
      <c r="H68" s="21">
        <f t="shared" ref="H68:H131" si="9">B68/6.8</f>
        <v>0.88235294117647056</v>
      </c>
      <c r="I68" s="21">
        <f t="shared" si="4"/>
        <v>1.239495798319328</v>
      </c>
      <c r="J68" s="21">
        <f t="shared" si="5"/>
        <v>8.6764705882352953</v>
      </c>
      <c r="K68" s="21">
        <f t="shared" si="6"/>
        <v>22.058823529411768</v>
      </c>
      <c r="L68" s="22">
        <v>23</v>
      </c>
      <c r="M68" s="22">
        <v>9</v>
      </c>
      <c r="N68" s="22">
        <v>1</v>
      </c>
      <c r="O68" s="22">
        <f>SUM(M68:N68)</f>
        <v>10</v>
      </c>
      <c r="P68" s="125">
        <v>36</v>
      </c>
      <c r="Q68" s="125">
        <v>20</v>
      </c>
      <c r="R68" s="125">
        <v>16</v>
      </c>
      <c r="S68" s="22">
        <v>21</v>
      </c>
      <c r="T68" s="22">
        <f t="shared" si="8"/>
        <v>37</v>
      </c>
      <c r="U68" s="13">
        <v>0</v>
      </c>
      <c r="V68" s="13">
        <f t="shared" si="2"/>
        <v>40</v>
      </c>
      <c r="W68" s="23"/>
      <c r="X68" s="24"/>
      <c r="Y68" s="24"/>
      <c r="Z68" s="202"/>
    </row>
    <row r="69" spans="1:26" ht="14.25" x14ac:dyDescent="0.2">
      <c r="A69" s="20">
        <v>43952.333333333336</v>
      </c>
      <c r="B69" s="13">
        <v>12</v>
      </c>
      <c r="C69" s="14">
        <f t="shared" ref="C69:C132" si="10">SUM(C68,B69)</f>
        <v>1124</v>
      </c>
      <c r="D69" s="21"/>
      <c r="E69" s="21"/>
      <c r="F69" s="21"/>
      <c r="G69" s="21">
        <f t="shared" si="3"/>
        <v>6</v>
      </c>
      <c r="H69" s="21">
        <f t="shared" si="9"/>
        <v>1.7647058823529411</v>
      </c>
      <c r="I69" s="21">
        <f t="shared" si="4"/>
        <v>1.1344537815126052</v>
      </c>
      <c r="J69" s="21">
        <f t="shared" si="5"/>
        <v>7.9411764705882364</v>
      </c>
      <c r="K69" s="21">
        <f t="shared" si="6"/>
        <v>20.000000000000004</v>
      </c>
      <c r="L69" s="22">
        <v>23</v>
      </c>
      <c r="M69" s="22">
        <v>9</v>
      </c>
      <c r="N69" s="22">
        <v>2</v>
      </c>
      <c r="O69" s="22">
        <f>SUM(M69:N69)</f>
        <v>11</v>
      </c>
      <c r="P69" s="125">
        <v>33</v>
      </c>
      <c r="Q69" s="125">
        <v>23</v>
      </c>
      <c r="R69" s="125">
        <v>19</v>
      </c>
      <c r="S69" s="22">
        <v>23</v>
      </c>
      <c r="T69" s="22">
        <f t="shared" si="8"/>
        <v>42</v>
      </c>
      <c r="U69" s="13">
        <v>1</v>
      </c>
      <c r="V69" s="13">
        <f t="shared" ref="V69:V132" si="11">SUM(V68,U69)</f>
        <v>41</v>
      </c>
      <c r="W69" s="23"/>
      <c r="X69" s="24"/>
      <c r="Y69" s="24"/>
      <c r="Z69" s="202"/>
    </row>
    <row r="70" spans="1:26" ht="14.25" x14ac:dyDescent="0.2">
      <c r="A70" s="20">
        <v>43953.333333333336</v>
      </c>
      <c r="B70" s="13">
        <v>5</v>
      </c>
      <c r="C70" s="14">
        <f t="shared" si="10"/>
        <v>1129</v>
      </c>
      <c r="D70" s="21"/>
      <c r="E70" s="21"/>
      <c r="F70" s="21"/>
      <c r="G70" s="21">
        <f t="shared" si="3"/>
        <v>6</v>
      </c>
      <c r="H70" s="21">
        <f t="shared" si="9"/>
        <v>0.73529411764705888</v>
      </c>
      <c r="I70" s="21">
        <f t="shared" si="4"/>
        <v>1.0714285714285714</v>
      </c>
      <c r="J70" s="21">
        <f t="shared" si="5"/>
        <v>7.5</v>
      </c>
      <c r="K70" s="21">
        <f t="shared" si="6"/>
        <v>17.794117647058822</v>
      </c>
      <c r="L70" s="22"/>
      <c r="M70" s="22"/>
      <c r="N70" s="22"/>
      <c r="O70" s="22"/>
      <c r="P70" s="125"/>
      <c r="Q70" s="125"/>
      <c r="R70" s="125"/>
      <c r="S70" s="22"/>
      <c r="T70" s="22"/>
      <c r="U70" s="13">
        <v>0</v>
      </c>
      <c r="V70" s="13">
        <f t="shared" si="11"/>
        <v>41</v>
      </c>
      <c r="W70" s="23"/>
      <c r="X70" s="24"/>
      <c r="Y70" s="24"/>
      <c r="Z70" s="202"/>
    </row>
    <row r="71" spans="1:26" ht="14.25" x14ac:dyDescent="0.2">
      <c r="A71" s="20">
        <v>43954.333333333336</v>
      </c>
      <c r="B71" s="13">
        <v>4</v>
      </c>
      <c r="C71" s="14">
        <f t="shared" si="10"/>
        <v>1133</v>
      </c>
      <c r="D71" s="21"/>
      <c r="E71" s="21"/>
      <c r="F71" s="21"/>
      <c r="G71" s="21">
        <f t="shared" ref="G71:G134" si="12">AVERAGE(B68:B74)</f>
        <v>5.5714285714285712</v>
      </c>
      <c r="H71" s="21">
        <f t="shared" si="9"/>
        <v>0.58823529411764708</v>
      </c>
      <c r="I71" s="21">
        <f t="shared" si="4"/>
        <v>0.94537815126050428</v>
      </c>
      <c r="J71" s="21">
        <f t="shared" si="5"/>
        <v>6.6176470588235299</v>
      </c>
      <c r="K71" s="21">
        <f t="shared" si="6"/>
        <v>17.205882352941178</v>
      </c>
      <c r="L71" s="22"/>
      <c r="M71" s="22"/>
      <c r="N71" s="22"/>
      <c r="O71" s="22"/>
      <c r="P71" s="125"/>
      <c r="Q71" s="125"/>
      <c r="R71" s="125"/>
      <c r="S71" s="22"/>
      <c r="T71" s="22"/>
      <c r="U71" s="13">
        <v>0</v>
      </c>
      <c r="V71" s="13">
        <f t="shared" si="11"/>
        <v>41</v>
      </c>
      <c r="W71" s="23"/>
      <c r="X71" s="24"/>
      <c r="Y71" s="24"/>
      <c r="Z71" s="202"/>
    </row>
    <row r="72" spans="1:26" ht="14.25" x14ac:dyDescent="0.2">
      <c r="A72" s="20">
        <v>43955.333333333336</v>
      </c>
      <c r="B72" s="13">
        <v>2</v>
      </c>
      <c r="C72" s="14">
        <f t="shared" si="10"/>
        <v>1135</v>
      </c>
      <c r="D72" s="21"/>
      <c r="E72" s="21"/>
      <c r="F72" s="21"/>
      <c r="G72" s="21">
        <f t="shared" si="12"/>
        <v>5.2857142857142856</v>
      </c>
      <c r="H72" s="21">
        <f t="shared" si="9"/>
        <v>0.29411764705882354</v>
      </c>
      <c r="I72" s="21">
        <f t="shared" si="4"/>
        <v>0.88235294117647045</v>
      </c>
      <c r="J72" s="21">
        <f t="shared" si="5"/>
        <v>6.1764705882352935</v>
      </c>
      <c r="K72" s="21">
        <f t="shared" si="6"/>
        <v>17.205882352941178</v>
      </c>
      <c r="L72" s="22">
        <v>27</v>
      </c>
      <c r="M72" s="22">
        <v>5</v>
      </c>
      <c r="N72" s="22">
        <v>2</v>
      </c>
      <c r="O72" s="22">
        <f>SUM(M72:N72)</f>
        <v>7</v>
      </c>
      <c r="P72" s="125">
        <v>30</v>
      </c>
      <c r="Q72" s="125">
        <v>24</v>
      </c>
      <c r="R72" s="125">
        <v>23</v>
      </c>
      <c r="S72" s="22">
        <v>21</v>
      </c>
      <c r="T72" s="22">
        <f t="shared" si="8"/>
        <v>44</v>
      </c>
      <c r="U72" s="13">
        <v>1</v>
      </c>
      <c r="V72" s="13">
        <f t="shared" si="11"/>
        <v>42</v>
      </c>
      <c r="W72" s="23"/>
      <c r="X72" s="24"/>
      <c r="Y72" s="24"/>
      <c r="Z72" s="202"/>
    </row>
    <row r="73" spans="1:26" ht="14.25" x14ac:dyDescent="0.2">
      <c r="A73" s="20">
        <v>43956.333333333336</v>
      </c>
      <c r="B73" s="13">
        <v>6</v>
      </c>
      <c r="C73" s="14">
        <f t="shared" si="10"/>
        <v>1141</v>
      </c>
      <c r="D73" s="21"/>
      <c r="E73" s="21"/>
      <c r="F73" s="21"/>
      <c r="G73" s="21">
        <f t="shared" si="12"/>
        <v>4.1428571428571432</v>
      </c>
      <c r="H73" s="21">
        <f t="shared" si="9"/>
        <v>0.88235294117647056</v>
      </c>
      <c r="I73" s="21">
        <f t="shared" si="4"/>
        <v>0.88235294117647045</v>
      </c>
      <c r="J73" s="21">
        <f t="shared" si="5"/>
        <v>6.1764705882352935</v>
      </c>
      <c r="K73" s="21">
        <f t="shared" si="6"/>
        <v>16.764705882352942</v>
      </c>
      <c r="L73" s="22">
        <v>15</v>
      </c>
      <c r="M73" s="22">
        <v>5</v>
      </c>
      <c r="N73" s="22">
        <v>3</v>
      </c>
      <c r="O73" s="22">
        <f>SUM(M73:N73)</f>
        <v>8</v>
      </c>
      <c r="P73" s="125">
        <v>33</v>
      </c>
      <c r="Q73" s="125">
        <v>24</v>
      </c>
      <c r="R73" s="125">
        <v>21</v>
      </c>
      <c r="S73" s="22">
        <v>17</v>
      </c>
      <c r="T73" s="22">
        <f t="shared" si="8"/>
        <v>38</v>
      </c>
      <c r="U73" s="13">
        <v>0</v>
      </c>
      <c r="V73" s="13">
        <f t="shared" si="11"/>
        <v>42</v>
      </c>
      <c r="W73" s="23"/>
      <c r="X73" s="24"/>
      <c r="Y73" s="24"/>
      <c r="Z73" s="202"/>
    </row>
    <row r="74" spans="1:26" ht="14.25" x14ac:dyDescent="0.2">
      <c r="A74" s="20">
        <v>43957.333333333336</v>
      </c>
      <c r="B74" s="13">
        <v>4</v>
      </c>
      <c r="C74" s="14">
        <f t="shared" si="10"/>
        <v>1145</v>
      </c>
      <c r="D74" s="21"/>
      <c r="E74" s="21"/>
      <c r="F74" s="21"/>
      <c r="G74" s="21">
        <f t="shared" si="12"/>
        <v>3.7142857142857144</v>
      </c>
      <c r="H74" s="21">
        <f t="shared" si="9"/>
        <v>0.58823529411764708</v>
      </c>
      <c r="I74" s="21">
        <f t="shared" si="4"/>
        <v>0.81932773109243684</v>
      </c>
      <c r="J74" s="21">
        <f t="shared" ref="J74" si="13">H68+H69+H70+H71+H72+H73+H74</f>
        <v>5.735294117647058</v>
      </c>
      <c r="K74" s="21">
        <f t="shared" si="6"/>
        <v>15.73529411764706</v>
      </c>
      <c r="L74" s="22">
        <v>17</v>
      </c>
      <c r="M74" s="22">
        <v>5</v>
      </c>
      <c r="N74" s="22">
        <v>2</v>
      </c>
      <c r="O74" s="22">
        <f>SUM(M74:N74)</f>
        <v>7</v>
      </c>
      <c r="P74" s="125">
        <v>36</v>
      </c>
      <c r="Q74" s="125">
        <v>17</v>
      </c>
      <c r="R74" s="125">
        <v>14</v>
      </c>
      <c r="S74" s="22">
        <v>20</v>
      </c>
      <c r="T74" s="22">
        <f t="shared" si="8"/>
        <v>34</v>
      </c>
      <c r="U74" s="13">
        <v>0</v>
      </c>
      <c r="V74" s="13">
        <f t="shared" si="11"/>
        <v>42</v>
      </c>
      <c r="W74" s="23"/>
      <c r="X74" s="24"/>
      <c r="Y74" s="24"/>
      <c r="Z74" s="202"/>
    </row>
    <row r="75" spans="1:26" ht="14.25" x14ac:dyDescent="0.2">
      <c r="A75" s="20">
        <v>43958.333333333336</v>
      </c>
      <c r="B75" s="13">
        <v>4</v>
      </c>
      <c r="C75" s="14">
        <f t="shared" si="10"/>
        <v>1149</v>
      </c>
      <c r="D75" s="21"/>
      <c r="E75" s="21"/>
      <c r="F75" s="21"/>
      <c r="G75" s="21">
        <f t="shared" si="12"/>
        <v>4.1428571428571432</v>
      </c>
      <c r="H75" s="21">
        <f t="shared" si="9"/>
        <v>0.58823529411764708</v>
      </c>
      <c r="I75" s="21">
        <f>(H69+H70+H71+H72+H73+H74+H75)/7</f>
        <v>0.7773109243697478</v>
      </c>
      <c r="J75" s="21">
        <f t="shared" ref="J75:J138" si="14">H69+H70+H71+H72+H73+H74+H75</f>
        <v>5.4411764705882346</v>
      </c>
      <c r="K75" s="21">
        <f t="shared" si="6"/>
        <v>14.117647058823529</v>
      </c>
      <c r="L75" s="22">
        <v>14</v>
      </c>
      <c r="M75" s="22">
        <v>4</v>
      </c>
      <c r="N75" s="22">
        <v>1</v>
      </c>
      <c r="O75" s="22">
        <f>SUM(M75:N75)</f>
        <v>5</v>
      </c>
      <c r="P75" s="125">
        <v>33</v>
      </c>
      <c r="Q75" s="125">
        <v>21</v>
      </c>
      <c r="R75" s="125">
        <v>18</v>
      </c>
      <c r="S75" s="22">
        <v>24</v>
      </c>
      <c r="T75" s="22">
        <f t="shared" si="8"/>
        <v>42</v>
      </c>
      <c r="U75" s="13">
        <v>0</v>
      </c>
      <c r="V75" s="13">
        <f t="shared" si="11"/>
        <v>42</v>
      </c>
      <c r="W75" s="23"/>
      <c r="X75" s="24"/>
      <c r="Y75" s="24"/>
      <c r="Z75" s="202"/>
    </row>
    <row r="76" spans="1:26" ht="14.25" x14ac:dyDescent="0.2">
      <c r="A76" s="20">
        <v>43959.333333333336</v>
      </c>
      <c r="B76" s="13">
        <v>4</v>
      </c>
      <c r="C76" s="14">
        <f t="shared" si="10"/>
        <v>1153</v>
      </c>
      <c r="D76" s="21"/>
      <c r="E76" s="21"/>
      <c r="F76" s="21"/>
      <c r="G76" s="21">
        <f t="shared" si="12"/>
        <v>4.4285714285714288</v>
      </c>
      <c r="H76" s="21">
        <f t="shared" si="9"/>
        <v>0.58823529411764708</v>
      </c>
      <c r="I76" s="21">
        <f t="shared" ref="I76:I139" si="15">(H70+H71+H72+H73+H74+H75+H76)/7</f>
        <v>0.60924369747899154</v>
      </c>
      <c r="J76" s="21">
        <f t="shared" si="14"/>
        <v>4.2647058823529411</v>
      </c>
      <c r="K76" s="21">
        <f t="shared" si="6"/>
        <v>12.205882352941178</v>
      </c>
      <c r="L76" s="22">
        <v>12</v>
      </c>
      <c r="M76" s="22">
        <v>3</v>
      </c>
      <c r="N76" s="22">
        <v>1</v>
      </c>
      <c r="O76" s="22">
        <f>SUM(M76:N76)</f>
        <v>4</v>
      </c>
      <c r="P76" s="125">
        <v>35</v>
      </c>
      <c r="Q76" s="125">
        <v>23</v>
      </c>
      <c r="R76" s="125">
        <v>18</v>
      </c>
      <c r="S76" s="22">
        <v>24</v>
      </c>
      <c r="T76" s="22">
        <f t="shared" si="8"/>
        <v>42</v>
      </c>
      <c r="U76" s="13">
        <v>1</v>
      </c>
      <c r="V76" s="13">
        <f t="shared" si="11"/>
        <v>43</v>
      </c>
      <c r="W76" s="23"/>
      <c r="X76" s="24"/>
      <c r="Y76" s="24"/>
      <c r="Z76" s="202"/>
    </row>
    <row r="77" spans="1:26" ht="14.25" x14ac:dyDescent="0.2">
      <c r="A77" s="20">
        <v>43960.333333333336</v>
      </c>
      <c r="B77" s="13">
        <v>2</v>
      </c>
      <c r="C77" s="14">
        <f t="shared" si="10"/>
        <v>1155</v>
      </c>
      <c r="D77" s="21"/>
      <c r="E77" s="21"/>
      <c r="F77" s="21"/>
      <c r="G77" s="21">
        <f t="shared" si="12"/>
        <v>3.8571428571428572</v>
      </c>
      <c r="H77" s="21">
        <f t="shared" si="9"/>
        <v>0.29411764705882354</v>
      </c>
      <c r="I77" s="21">
        <f t="shared" si="15"/>
        <v>0.54621848739495804</v>
      </c>
      <c r="J77" s="21">
        <f t="shared" si="14"/>
        <v>3.8235294117647061</v>
      </c>
      <c r="K77" s="21">
        <f t="shared" si="6"/>
        <v>11.323529411764707</v>
      </c>
      <c r="L77" s="22"/>
      <c r="M77" s="22"/>
      <c r="N77" s="22"/>
      <c r="O77" s="22"/>
      <c r="P77" s="125"/>
      <c r="Q77" s="125"/>
      <c r="R77" s="125"/>
      <c r="S77" s="22"/>
      <c r="T77" s="22"/>
      <c r="U77" s="13">
        <v>0</v>
      </c>
      <c r="V77" s="13">
        <f t="shared" si="11"/>
        <v>43</v>
      </c>
      <c r="W77" s="23"/>
      <c r="X77" s="24"/>
      <c r="Y77" s="24"/>
      <c r="Z77" s="202"/>
    </row>
    <row r="78" spans="1:26" ht="14.25" x14ac:dyDescent="0.2">
      <c r="A78" s="20">
        <v>43961.333333333336</v>
      </c>
      <c r="B78" s="13">
        <v>7</v>
      </c>
      <c r="C78" s="14">
        <f t="shared" si="10"/>
        <v>1162</v>
      </c>
      <c r="D78" s="21"/>
      <c r="E78" s="21"/>
      <c r="F78" s="21"/>
      <c r="G78" s="21">
        <f t="shared" si="12"/>
        <v>4</v>
      </c>
      <c r="H78" s="21">
        <f t="shared" si="9"/>
        <v>1.0294117647058825</v>
      </c>
      <c r="I78" s="21">
        <f t="shared" si="15"/>
        <v>0.60924369747899154</v>
      </c>
      <c r="J78" s="21">
        <f t="shared" si="14"/>
        <v>4.2647058823529411</v>
      </c>
      <c r="K78" s="21">
        <f t="shared" si="6"/>
        <v>10.882352941176471</v>
      </c>
      <c r="L78" s="22"/>
      <c r="M78" s="22"/>
      <c r="N78" s="22"/>
      <c r="O78" s="22"/>
      <c r="P78" s="125"/>
      <c r="Q78" s="125"/>
      <c r="R78" s="125"/>
      <c r="S78" s="22"/>
      <c r="T78" s="22"/>
      <c r="U78" s="13">
        <v>1</v>
      </c>
      <c r="V78" s="13">
        <f t="shared" si="11"/>
        <v>44</v>
      </c>
      <c r="W78" s="23"/>
      <c r="X78" s="24"/>
      <c r="Y78" s="24"/>
      <c r="Z78" s="202"/>
    </row>
    <row r="79" spans="1:26" ht="14.25" x14ac:dyDescent="0.2">
      <c r="A79" s="20">
        <v>43962.333333333336</v>
      </c>
      <c r="B79" s="13">
        <v>4</v>
      </c>
      <c r="C79" s="14">
        <f t="shared" si="10"/>
        <v>1166</v>
      </c>
      <c r="D79" s="21"/>
      <c r="E79" s="21"/>
      <c r="F79" s="21"/>
      <c r="G79" s="21">
        <f t="shared" si="12"/>
        <v>4</v>
      </c>
      <c r="H79" s="21">
        <f t="shared" si="9"/>
        <v>0.58823529411764708</v>
      </c>
      <c r="I79" s="21">
        <f t="shared" si="15"/>
        <v>0.65126050420168069</v>
      </c>
      <c r="J79" s="21">
        <f t="shared" si="14"/>
        <v>4.5588235294117645</v>
      </c>
      <c r="K79" s="21">
        <f t="shared" si="6"/>
        <v>10.735294117647058</v>
      </c>
      <c r="L79" s="22">
        <v>10</v>
      </c>
      <c r="M79" s="22">
        <v>2</v>
      </c>
      <c r="N79" s="22">
        <v>2</v>
      </c>
      <c r="O79" s="22">
        <f>SUM(M79:N79)</f>
        <v>4</v>
      </c>
      <c r="P79" s="125">
        <v>28</v>
      </c>
      <c r="Q79" s="125">
        <v>25</v>
      </c>
      <c r="R79" s="125">
        <v>22</v>
      </c>
      <c r="S79" s="22">
        <v>17</v>
      </c>
      <c r="T79" s="22">
        <f t="shared" si="8"/>
        <v>39</v>
      </c>
      <c r="U79" s="13">
        <v>0</v>
      </c>
      <c r="V79" s="13">
        <f t="shared" si="11"/>
        <v>44</v>
      </c>
      <c r="W79" s="23"/>
      <c r="X79" s="24"/>
      <c r="Y79" s="24"/>
      <c r="Z79" s="202"/>
    </row>
    <row r="80" spans="1:26" ht="14.25" x14ac:dyDescent="0.2">
      <c r="A80" s="20">
        <v>43963.333333333336</v>
      </c>
      <c r="B80" s="13">
        <v>2</v>
      </c>
      <c r="C80" s="14">
        <f t="shared" si="10"/>
        <v>1168</v>
      </c>
      <c r="D80" s="21"/>
      <c r="E80" s="21"/>
      <c r="F80" s="21"/>
      <c r="G80" s="21">
        <f t="shared" si="12"/>
        <v>4</v>
      </c>
      <c r="H80" s="21">
        <f t="shared" si="9"/>
        <v>0.29411764705882354</v>
      </c>
      <c r="I80" s="21">
        <f t="shared" si="15"/>
        <v>0.5672268907563025</v>
      </c>
      <c r="J80" s="21">
        <f t="shared" si="14"/>
        <v>3.9705882352941173</v>
      </c>
      <c r="K80" s="21">
        <f t="shared" si="6"/>
        <v>10.147058823529411</v>
      </c>
      <c r="L80" s="22">
        <v>6</v>
      </c>
      <c r="M80" s="22">
        <v>2</v>
      </c>
      <c r="N80" s="22">
        <v>1</v>
      </c>
      <c r="O80" s="22">
        <f>SUM(M80:N80)</f>
        <v>3</v>
      </c>
      <c r="P80" s="125">
        <v>32</v>
      </c>
      <c r="Q80" s="125">
        <v>21</v>
      </c>
      <c r="R80" s="125">
        <v>16</v>
      </c>
      <c r="S80" s="22">
        <v>19</v>
      </c>
      <c r="T80" s="22">
        <f t="shared" si="8"/>
        <v>35</v>
      </c>
      <c r="U80" s="13">
        <v>0</v>
      </c>
      <c r="V80" s="13">
        <f t="shared" si="11"/>
        <v>44</v>
      </c>
      <c r="W80" s="23"/>
      <c r="X80" s="24"/>
      <c r="Y80" s="24"/>
      <c r="Z80" s="202"/>
    </row>
    <row r="81" spans="1:26" ht="14.25" x14ac:dyDescent="0.2">
      <c r="A81" s="20">
        <v>43964.333333333336</v>
      </c>
      <c r="B81" s="13">
        <v>5</v>
      </c>
      <c r="C81" s="14">
        <f t="shared" si="10"/>
        <v>1173</v>
      </c>
      <c r="D81" s="21"/>
      <c r="E81" s="21"/>
      <c r="F81" s="21"/>
      <c r="G81" s="21">
        <f t="shared" si="12"/>
        <v>4</v>
      </c>
      <c r="H81" s="21">
        <f t="shared" si="9"/>
        <v>0.73529411764705888</v>
      </c>
      <c r="I81" s="21">
        <f t="shared" si="15"/>
        <v>0.58823529411764697</v>
      </c>
      <c r="J81" s="21">
        <f t="shared" si="14"/>
        <v>4.117647058823529</v>
      </c>
      <c r="K81" s="21">
        <f t="shared" ref="K81:K144" si="16">SUM(H68:H81)</f>
        <v>9.852941176470587</v>
      </c>
      <c r="L81" s="22">
        <v>6</v>
      </c>
      <c r="M81" s="22">
        <v>1</v>
      </c>
      <c r="N81" s="22">
        <v>1</v>
      </c>
      <c r="O81" s="22">
        <f>SUM(M81:N81)</f>
        <v>2</v>
      </c>
      <c r="P81" s="125">
        <v>31</v>
      </c>
      <c r="Q81" s="125">
        <v>22</v>
      </c>
      <c r="R81" s="125">
        <v>17</v>
      </c>
      <c r="S81" s="22">
        <v>16</v>
      </c>
      <c r="T81" s="22">
        <f t="shared" si="8"/>
        <v>33</v>
      </c>
      <c r="U81" s="13">
        <v>0</v>
      </c>
      <c r="V81" s="13">
        <f t="shared" si="11"/>
        <v>44</v>
      </c>
      <c r="W81" s="23"/>
      <c r="X81" s="24"/>
      <c r="Y81" s="24"/>
      <c r="Z81" s="202"/>
    </row>
    <row r="82" spans="1:26" ht="14.25" x14ac:dyDescent="0.2">
      <c r="A82" s="20">
        <v>43965.333333333336</v>
      </c>
      <c r="B82" s="13">
        <v>4</v>
      </c>
      <c r="C82" s="14">
        <f t="shared" si="10"/>
        <v>1177</v>
      </c>
      <c r="D82" s="21"/>
      <c r="E82" s="21"/>
      <c r="F82" s="21"/>
      <c r="G82" s="21">
        <f t="shared" si="12"/>
        <v>3.4285714285714284</v>
      </c>
      <c r="H82" s="21">
        <f t="shared" si="9"/>
        <v>0.58823529411764708</v>
      </c>
      <c r="I82" s="21">
        <f t="shared" si="15"/>
        <v>0.58823529411764697</v>
      </c>
      <c r="J82" s="21">
        <f t="shared" si="14"/>
        <v>4.117647058823529</v>
      </c>
      <c r="K82" s="21">
        <f t="shared" si="16"/>
        <v>9.5588235294117627</v>
      </c>
      <c r="L82" s="22">
        <v>8</v>
      </c>
      <c r="M82" s="22">
        <v>1</v>
      </c>
      <c r="N82" s="22">
        <v>1</v>
      </c>
      <c r="O82" s="22">
        <f>SUM(M82:N82)</f>
        <v>2</v>
      </c>
      <c r="P82" s="125">
        <v>34</v>
      </c>
      <c r="Q82" s="125">
        <v>21</v>
      </c>
      <c r="R82" s="125">
        <v>18</v>
      </c>
      <c r="S82" s="22">
        <v>16</v>
      </c>
      <c r="T82" s="22">
        <f t="shared" si="8"/>
        <v>34</v>
      </c>
      <c r="U82" s="13">
        <v>0</v>
      </c>
      <c r="V82" s="13">
        <f t="shared" si="11"/>
        <v>44</v>
      </c>
      <c r="W82" s="23"/>
      <c r="X82" s="24"/>
      <c r="Y82" s="24"/>
      <c r="Z82" s="202"/>
    </row>
    <row r="83" spans="1:26" ht="14.25" x14ac:dyDescent="0.2">
      <c r="A83" s="20">
        <v>43966.333333333336</v>
      </c>
      <c r="B83" s="13">
        <v>4</v>
      </c>
      <c r="C83" s="14">
        <f t="shared" si="10"/>
        <v>1181</v>
      </c>
      <c r="D83" s="21"/>
      <c r="E83" s="21"/>
      <c r="F83" s="21"/>
      <c r="G83" s="21">
        <f t="shared" si="12"/>
        <v>3.1428571428571428</v>
      </c>
      <c r="H83" s="21">
        <f t="shared" si="9"/>
        <v>0.58823529411764708</v>
      </c>
      <c r="I83" s="21">
        <f t="shared" si="15"/>
        <v>0.58823529411764708</v>
      </c>
      <c r="J83" s="21">
        <f t="shared" si="14"/>
        <v>4.1176470588235299</v>
      </c>
      <c r="K83" s="21">
        <f t="shared" si="16"/>
        <v>8.3823529411764692</v>
      </c>
      <c r="L83" s="22">
        <v>11</v>
      </c>
      <c r="M83" s="22">
        <v>1</v>
      </c>
      <c r="N83" s="22">
        <v>0</v>
      </c>
      <c r="O83" s="22">
        <f>SUM(M83:N83)</f>
        <v>1</v>
      </c>
      <c r="P83" s="125">
        <v>25</v>
      </c>
      <c r="Q83" s="125">
        <v>22</v>
      </c>
      <c r="R83" s="125">
        <v>21</v>
      </c>
      <c r="S83" s="22">
        <v>22</v>
      </c>
      <c r="T83" s="22">
        <f t="shared" si="8"/>
        <v>43</v>
      </c>
      <c r="U83" s="13">
        <v>1</v>
      </c>
      <c r="V83" s="13">
        <f t="shared" si="11"/>
        <v>45</v>
      </c>
      <c r="W83" s="23">
        <f>SUM(L83:N83)</f>
        <v>12</v>
      </c>
      <c r="X83" s="24">
        <f t="shared" ref="X83:X146" si="17">SUM(C69,-W83,-$U$367)</f>
        <v>483</v>
      </c>
      <c r="Y83" s="24">
        <f>MROUND(X83,5)</f>
        <v>485</v>
      </c>
      <c r="Z83" s="202">
        <f t="shared" ref="Z83:Z146" si="18">IF(Y83&gt;Y82,Y83,Y82)</f>
        <v>485</v>
      </c>
    </row>
    <row r="84" spans="1:26" ht="14.25" x14ac:dyDescent="0.2">
      <c r="A84" s="20">
        <v>43967.333333333336</v>
      </c>
      <c r="B84" s="13">
        <v>2</v>
      </c>
      <c r="C84" s="14">
        <f t="shared" si="10"/>
        <v>1183</v>
      </c>
      <c r="D84" s="21"/>
      <c r="E84" s="21"/>
      <c r="F84" s="21"/>
      <c r="G84" s="21">
        <f t="shared" si="12"/>
        <v>3.8571428571428572</v>
      </c>
      <c r="H84" s="21">
        <f t="shared" si="9"/>
        <v>0.29411764705882354</v>
      </c>
      <c r="I84" s="21">
        <f t="shared" si="15"/>
        <v>0.58823529411764708</v>
      </c>
      <c r="J84" s="21">
        <f t="shared" si="14"/>
        <v>4.1176470588235299</v>
      </c>
      <c r="K84" s="21">
        <f t="shared" si="16"/>
        <v>7.9411764705882346</v>
      </c>
      <c r="L84" s="22"/>
      <c r="M84" s="22"/>
      <c r="N84" s="22"/>
      <c r="O84" s="22"/>
      <c r="P84" s="125"/>
      <c r="Q84" s="125"/>
      <c r="R84" s="125"/>
      <c r="S84" s="22"/>
      <c r="T84" s="22"/>
      <c r="U84" s="13">
        <v>1</v>
      </c>
      <c r="V84" s="13">
        <f t="shared" si="11"/>
        <v>46</v>
      </c>
      <c r="W84" s="25">
        <v>12</v>
      </c>
      <c r="X84" s="24">
        <f t="shared" si="17"/>
        <v>488</v>
      </c>
      <c r="Y84" s="24">
        <f t="shared" ref="Y84:Y147" si="19">MROUND(X84,5)</f>
        <v>490</v>
      </c>
      <c r="Z84" s="202">
        <f t="shared" si="18"/>
        <v>490</v>
      </c>
    </row>
    <row r="85" spans="1:26" ht="14.25" x14ac:dyDescent="0.2">
      <c r="A85" s="20">
        <v>43968.333333333336</v>
      </c>
      <c r="B85" s="13">
        <v>3</v>
      </c>
      <c r="C85" s="14">
        <f t="shared" si="10"/>
        <v>1186</v>
      </c>
      <c r="D85" s="21"/>
      <c r="E85" s="21"/>
      <c r="F85" s="21"/>
      <c r="G85" s="21">
        <f t="shared" si="12"/>
        <v>3.2857142857142856</v>
      </c>
      <c r="H85" s="21">
        <f t="shared" si="9"/>
        <v>0.44117647058823528</v>
      </c>
      <c r="I85" s="21">
        <f t="shared" si="15"/>
        <v>0.50420168067226889</v>
      </c>
      <c r="J85" s="21">
        <f t="shared" si="14"/>
        <v>3.5294117647058822</v>
      </c>
      <c r="K85" s="21">
        <f t="shared" si="16"/>
        <v>7.7941176470588225</v>
      </c>
      <c r="L85" s="22"/>
      <c r="M85" s="22"/>
      <c r="N85" s="22"/>
      <c r="O85" s="22"/>
      <c r="P85" s="125"/>
      <c r="Q85" s="125"/>
      <c r="R85" s="125"/>
      <c r="S85" s="22"/>
      <c r="T85" s="22"/>
      <c r="U85" s="13">
        <v>0</v>
      </c>
      <c r="V85" s="13">
        <f t="shared" si="11"/>
        <v>46</v>
      </c>
      <c r="W85" s="25">
        <v>12</v>
      </c>
      <c r="X85" s="24">
        <f t="shared" si="17"/>
        <v>492</v>
      </c>
      <c r="Y85" s="24">
        <f t="shared" si="19"/>
        <v>490</v>
      </c>
      <c r="Z85" s="202">
        <f t="shared" si="18"/>
        <v>490</v>
      </c>
    </row>
    <row r="86" spans="1:26" ht="14.25" x14ac:dyDescent="0.2">
      <c r="A86" s="20">
        <v>43969.333333333336</v>
      </c>
      <c r="B86" s="13">
        <v>2</v>
      </c>
      <c r="C86" s="14">
        <f t="shared" si="10"/>
        <v>1188</v>
      </c>
      <c r="D86" s="21"/>
      <c r="E86" s="21"/>
      <c r="F86" s="21"/>
      <c r="G86" s="21">
        <f t="shared" si="12"/>
        <v>2.7142857142857144</v>
      </c>
      <c r="H86" s="21">
        <f t="shared" si="9"/>
        <v>0.29411764705882354</v>
      </c>
      <c r="I86" s="21">
        <f t="shared" si="15"/>
        <v>0.46218487394957986</v>
      </c>
      <c r="J86" s="21">
        <f t="shared" si="14"/>
        <v>3.2352941176470589</v>
      </c>
      <c r="K86" s="21">
        <f t="shared" si="16"/>
        <v>7.7941176470588225</v>
      </c>
      <c r="L86" s="22">
        <v>6</v>
      </c>
      <c r="M86" s="22">
        <v>1</v>
      </c>
      <c r="N86" s="22">
        <v>0</v>
      </c>
      <c r="O86" s="22">
        <f>SUM(M86:N86)</f>
        <v>1</v>
      </c>
      <c r="P86" s="125">
        <v>34</v>
      </c>
      <c r="Q86" s="125">
        <v>17</v>
      </c>
      <c r="R86" s="125">
        <v>18</v>
      </c>
      <c r="S86" s="22">
        <v>13</v>
      </c>
      <c r="T86" s="22">
        <f t="shared" si="8"/>
        <v>31</v>
      </c>
      <c r="U86" s="13">
        <v>0</v>
      </c>
      <c r="V86" s="13">
        <f t="shared" si="11"/>
        <v>46</v>
      </c>
      <c r="W86" s="23">
        <f>SUM(L86:N86)</f>
        <v>7</v>
      </c>
      <c r="X86" s="24">
        <f t="shared" si="17"/>
        <v>499</v>
      </c>
      <c r="Y86" s="24">
        <f t="shared" si="19"/>
        <v>500</v>
      </c>
      <c r="Z86" s="202">
        <f t="shared" si="18"/>
        <v>500</v>
      </c>
    </row>
    <row r="87" spans="1:26" ht="14.25" x14ac:dyDescent="0.2">
      <c r="A87" s="20">
        <v>43970.333333333336</v>
      </c>
      <c r="B87" s="13">
        <v>7</v>
      </c>
      <c r="C87" s="14">
        <f t="shared" si="10"/>
        <v>1195</v>
      </c>
      <c r="D87" s="21"/>
      <c r="E87" s="21"/>
      <c r="F87" s="21"/>
      <c r="G87" s="21">
        <f t="shared" si="12"/>
        <v>2.4285714285714284</v>
      </c>
      <c r="H87" s="21">
        <f t="shared" si="9"/>
        <v>1.0294117647058825</v>
      </c>
      <c r="I87" s="21">
        <f t="shared" si="15"/>
        <v>0.5672268907563025</v>
      </c>
      <c r="J87" s="21">
        <f t="shared" si="14"/>
        <v>3.9705882352941178</v>
      </c>
      <c r="K87" s="21">
        <f t="shared" si="16"/>
        <v>7.9411764705882337</v>
      </c>
      <c r="L87" s="22">
        <v>6</v>
      </c>
      <c r="M87" s="22">
        <v>4</v>
      </c>
      <c r="N87" s="22">
        <v>0</v>
      </c>
      <c r="O87" s="22">
        <f>SUM(M87:N87)</f>
        <v>4</v>
      </c>
      <c r="P87" s="125">
        <v>37</v>
      </c>
      <c r="Q87" s="125">
        <v>19</v>
      </c>
      <c r="R87" s="125">
        <v>18</v>
      </c>
      <c r="S87" s="22">
        <v>21</v>
      </c>
      <c r="T87" s="22">
        <f t="shared" si="8"/>
        <v>39</v>
      </c>
      <c r="U87" s="13">
        <v>0</v>
      </c>
      <c r="V87" s="13">
        <f t="shared" si="11"/>
        <v>46</v>
      </c>
      <c r="W87" s="23">
        <f>SUM(L87:N87)</f>
        <v>10</v>
      </c>
      <c r="X87" s="24">
        <f t="shared" si="17"/>
        <v>502</v>
      </c>
      <c r="Y87" s="24">
        <f t="shared" si="19"/>
        <v>500</v>
      </c>
      <c r="Z87" s="202">
        <f t="shared" si="18"/>
        <v>500</v>
      </c>
    </row>
    <row r="88" spans="1:26" ht="14.25" x14ac:dyDescent="0.2">
      <c r="A88" s="20">
        <v>43971.333333333336</v>
      </c>
      <c r="B88" s="13">
        <v>1</v>
      </c>
      <c r="C88" s="14">
        <f t="shared" si="10"/>
        <v>1196</v>
      </c>
      <c r="D88" s="21"/>
      <c r="E88" s="21"/>
      <c r="F88" s="21"/>
      <c r="G88" s="21">
        <f t="shared" si="12"/>
        <v>2.2857142857142856</v>
      </c>
      <c r="H88" s="21">
        <f t="shared" si="9"/>
        <v>0.14705882352941177</v>
      </c>
      <c r="I88" s="21">
        <f t="shared" si="15"/>
        <v>0.48319327731092437</v>
      </c>
      <c r="J88" s="21">
        <f t="shared" si="14"/>
        <v>3.3823529411764706</v>
      </c>
      <c r="K88" s="21">
        <f t="shared" si="16"/>
        <v>7.4999999999999991</v>
      </c>
      <c r="L88" s="22">
        <v>9</v>
      </c>
      <c r="M88" s="22">
        <v>2</v>
      </c>
      <c r="N88" s="22">
        <v>0</v>
      </c>
      <c r="O88" s="22">
        <f>SUM(M88:N88)</f>
        <v>2</v>
      </c>
      <c r="P88" s="125">
        <v>37</v>
      </c>
      <c r="Q88" s="125">
        <v>14</v>
      </c>
      <c r="R88" s="125">
        <v>12</v>
      </c>
      <c r="S88" s="22">
        <v>21</v>
      </c>
      <c r="T88" s="22">
        <f t="shared" si="8"/>
        <v>33</v>
      </c>
      <c r="U88" s="13">
        <v>0</v>
      </c>
      <c r="V88" s="13">
        <f t="shared" si="11"/>
        <v>46</v>
      </c>
      <c r="W88" s="23">
        <f>SUM(L88:N88)</f>
        <v>11</v>
      </c>
      <c r="X88" s="24">
        <f t="shared" si="17"/>
        <v>505</v>
      </c>
      <c r="Y88" s="24">
        <f t="shared" si="19"/>
        <v>505</v>
      </c>
      <c r="Z88" s="202">
        <f t="shared" si="18"/>
        <v>505</v>
      </c>
    </row>
    <row r="89" spans="1:26" ht="14.25" x14ac:dyDescent="0.2">
      <c r="A89" s="20">
        <v>43972.333333333336</v>
      </c>
      <c r="B89" s="13">
        <v>0</v>
      </c>
      <c r="C89" s="14">
        <f t="shared" si="10"/>
        <v>1196</v>
      </c>
      <c r="D89" s="21"/>
      <c r="E89" s="21"/>
      <c r="F89" s="21"/>
      <c r="G89" s="21">
        <f t="shared" si="12"/>
        <v>1.8571428571428572</v>
      </c>
      <c r="H89" s="21">
        <f t="shared" si="9"/>
        <v>0</v>
      </c>
      <c r="I89" s="21">
        <f t="shared" si="15"/>
        <v>0.39915966386554624</v>
      </c>
      <c r="J89" s="21">
        <f t="shared" si="14"/>
        <v>2.7941176470588238</v>
      </c>
      <c r="K89" s="21">
        <f t="shared" si="16"/>
        <v>6.9117647058823524</v>
      </c>
      <c r="L89" s="22"/>
      <c r="M89" s="22"/>
      <c r="N89" s="22"/>
      <c r="O89" s="22"/>
      <c r="P89" s="125"/>
      <c r="Q89" s="125">
        <v>15</v>
      </c>
      <c r="R89" s="125"/>
      <c r="S89" s="22"/>
      <c r="T89" s="22"/>
      <c r="U89" s="13">
        <v>0</v>
      </c>
      <c r="V89" s="13">
        <f t="shared" si="11"/>
        <v>46</v>
      </c>
      <c r="W89" s="23">
        <v>11</v>
      </c>
      <c r="X89" s="24">
        <f t="shared" si="17"/>
        <v>509</v>
      </c>
      <c r="Y89" s="24">
        <f t="shared" si="19"/>
        <v>510</v>
      </c>
      <c r="Z89" s="202">
        <f t="shared" si="18"/>
        <v>510</v>
      </c>
    </row>
    <row r="90" spans="1:26" ht="14.25" x14ac:dyDescent="0.2">
      <c r="A90" s="20">
        <v>43973.333333333336</v>
      </c>
      <c r="B90" s="13">
        <v>2</v>
      </c>
      <c r="C90" s="14">
        <f t="shared" si="10"/>
        <v>1198</v>
      </c>
      <c r="D90" s="21"/>
      <c r="E90" s="21"/>
      <c r="F90" s="21"/>
      <c r="G90" s="21">
        <f t="shared" si="12"/>
        <v>1.5714285714285714</v>
      </c>
      <c r="H90" s="21">
        <f t="shared" si="9"/>
        <v>0.29411764705882354</v>
      </c>
      <c r="I90" s="21">
        <f t="shared" si="15"/>
        <v>0.35714285714285715</v>
      </c>
      <c r="J90" s="21">
        <f t="shared" si="14"/>
        <v>2.5</v>
      </c>
      <c r="K90" s="21">
        <f t="shared" si="16"/>
        <v>6.6176470588235299</v>
      </c>
      <c r="L90" s="22">
        <v>7</v>
      </c>
      <c r="M90" s="22">
        <v>2</v>
      </c>
      <c r="N90" s="22">
        <v>0</v>
      </c>
      <c r="O90" s="22">
        <f>SUM(M90:N90)</f>
        <v>2</v>
      </c>
      <c r="P90" s="125">
        <v>39</v>
      </c>
      <c r="Q90" s="125">
        <v>19</v>
      </c>
      <c r="R90" s="125">
        <v>16</v>
      </c>
      <c r="S90" s="22">
        <v>9</v>
      </c>
      <c r="T90" s="22">
        <f t="shared" si="8"/>
        <v>25</v>
      </c>
      <c r="U90" s="13">
        <v>0</v>
      </c>
      <c r="V90" s="13">
        <f t="shared" si="11"/>
        <v>46</v>
      </c>
      <c r="W90" s="23">
        <f>SUM(L90:N90)</f>
        <v>9</v>
      </c>
      <c r="X90" s="24">
        <f t="shared" si="17"/>
        <v>515</v>
      </c>
      <c r="Y90" s="24">
        <f t="shared" si="19"/>
        <v>515</v>
      </c>
      <c r="Z90" s="202">
        <f t="shared" si="18"/>
        <v>515</v>
      </c>
    </row>
    <row r="91" spans="1:26" ht="14.25" x14ac:dyDescent="0.2">
      <c r="A91" s="20">
        <v>43974.333333333336</v>
      </c>
      <c r="B91" s="13">
        <v>1</v>
      </c>
      <c r="C91" s="14">
        <f t="shared" si="10"/>
        <v>1199</v>
      </c>
      <c r="D91" s="21"/>
      <c r="E91" s="21"/>
      <c r="F91" s="21"/>
      <c r="G91" s="21">
        <f t="shared" si="12"/>
        <v>0.8571428571428571</v>
      </c>
      <c r="H91" s="21">
        <f t="shared" si="9"/>
        <v>0.14705882352941177</v>
      </c>
      <c r="I91" s="21">
        <f t="shared" si="15"/>
        <v>0.33613445378151263</v>
      </c>
      <c r="J91" s="21">
        <f t="shared" si="14"/>
        <v>2.3529411764705883</v>
      </c>
      <c r="K91" s="21">
        <f t="shared" si="16"/>
        <v>6.4705882352941186</v>
      </c>
      <c r="L91" s="22"/>
      <c r="M91" s="22"/>
      <c r="N91" s="22"/>
      <c r="O91" s="22"/>
      <c r="P91" s="125"/>
      <c r="Q91" s="125"/>
      <c r="R91" s="125"/>
      <c r="S91" s="22"/>
      <c r="T91" s="22"/>
      <c r="U91" s="13">
        <v>0</v>
      </c>
      <c r="V91" s="13">
        <f t="shared" si="11"/>
        <v>46</v>
      </c>
      <c r="W91" s="25">
        <v>9</v>
      </c>
      <c r="X91" s="24">
        <f t="shared" si="17"/>
        <v>517</v>
      </c>
      <c r="Y91" s="24">
        <f t="shared" si="19"/>
        <v>515</v>
      </c>
      <c r="Z91" s="202">
        <f t="shared" si="18"/>
        <v>515</v>
      </c>
    </row>
    <row r="92" spans="1:26" ht="14.25" x14ac:dyDescent="0.2">
      <c r="A92" s="20">
        <v>43975.333333333336</v>
      </c>
      <c r="B92" s="13">
        <v>0</v>
      </c>
      <c r="C92" s="14">
        <f t="shared" si="10"/>
        <v>1199</v>
      </c>
      <c r="D92" s="21"/>
      <c r="E92" s="21"/>
      <c r="F92" s="21"/>
      <c r="G92" s="21">
        <f t="shared" si="12"/>
        <v>0.8571428571428571</v>
      </c>
      <c r="H92" s="21">
        <f t="shared" si="9"/>
        <v>0</v>
      </c>
      <c r="I92" s="21">
        <f t="shared" si="15"/>
        <v>0.27310924369747902</v>
      </c>
      <c r="J92" s="21">
        <f t="shared" si="14"/>
        <v>1.911764705882353</v>
      </c>
      <c r="K92" s="21">
        <f t="shared" si="16"/>
        <v>5.4411764705882355</v>
      </c>
      <c r="L92" s="22"/>
      <c r="M92" s="22"/>
      <c r="N92" s="22"/>
      <c r="O92" s="22"/>
      <c r="P92" s="125"/>
      <c r="Q92" s="125"/>
      <c r="R92" s="125"/>
      <c r="S92" s="22"/>
      <c r="T92" s="22"/>
      <c r="U92" s="13">
        <v>0</v>
      </c>
      <c r="V92" s="13">
        <f t="shared" si="11"/>
        <v>46</v>
      </c>
      <c r="W92" s="25">
        <v>9</v>
      </c>
      <c r="X92" s="24">
        <f t="shared" si="17"/>
        <v>524</v>
      </c>
      <c r="Y92" s="24">
        <f t="shared" si="19"/>
        <v>525</v>
      </c>
      <c r="Z92" s="202">
        <f t="shared" si="18"/>
        <v>525</v>
      </c>
    </row>
    <row r="93" spans="1:26" ht="14.25" x14ac:dyDescent="0.2">
      <c r="A93" s="20">
        <v>43976.333333333336</v>
      </c>
      <c r="B93" s="13">
        <v>0</v>
      </c>
      <c r="C93" s="14">
        <f t="shared" si="10"/>
        <v>1199</v>
      </c>
      <c r="D93" s="21"/>
      <c r="E93" s="21"/>
      <c r="F93" s="21"/>
      <c r="G93" s="21">
        <f t="shared" si="12"/>
        <v>1</v>
      </c>
      <c r="H93" s="21">
        <f t="shared" si="9"/>
        <v>0</v>
      </c>
      <c r="I93" s="21">
        <f t="shared" si="15"/>
        <v>0.23109243697478993</v>
      </c>
      <c r="J93" s="21">
        <f t="shared" si="14"/>
        <v>1.6176470588235294</v>
      </c>
      <c r="K93" s="21">
        <f t="shared" si="16"/>
        <v>4.8529411764705888</v>
      </c>
      <c r="L93" s="22">
        <v>5</v>
      </c>
      <c r="M93" s="22">
        <v>1</v>
      </c>
      <c r="N93" s="22">
        <v>0</v>
      </c>
      <c r="O93" s="22">
        <f>SUM(M93:N93)</f>
        <v>1</v>
      </c>
      <c r="P93" s="125">
        <v>35</v>
      </c>
      <c r="Q93" s="125">
        <v>19</v>
      </c>
      <c r="R93" s="125">
        <v>16</v>
      </c>
      <c r="S93" s="22">
        <v>17</v>
      </c>
      <c r="T93" s="22">
        <f t="shared" si="8"/>
        <v>33</v>
      </c>
      <c r="U93" s="13">
        <v>0</v>
      </c>
      <c r="V93" s="13">
        <f t="shared" si="11"/>
        <v>46</v>
      </c>
      <c r="W93" s="23">
        <f>SUM(L93:N93)</f>
        <v>6</v>
      </c>
      <c r="X93" s="24">
        <f t="shared" si="17"/>
        <v>531</v>
      </c>
      <c r="Y93" s="24">
        <f t="shared" si="19"/>
        <v>530</v>
      </c>
      <c r="Z93" s="202">
        <f t="shared" si="18"/>
        <v>530</v>
      </c>
    </row>
    <row r="94" spans="1:26" ht="14.25" x14ac:dyDescent="0.2">
      <c r="A94" s="20">
        <v>43977.333333333336</v>
      </c>
      <c r="B94" s="13">
        <v>2</v>
      </c>
      <c r="C94" s="14">
        <f t="shared" si="10"/>
        <v>1201</v>
      </c>
      <c r="D94" s="21"/>
      <c r="E94" s="21"/>
      <c r="F94" s="21"/>
      <c r="G94" s="21">
        <f t="shared" si="12"/>
        <v>1.7142857142857142</v>
      </c>
      <c r="H94" s="21">
        <f t="shared" si="9"/>
        <v>0.29411764705882354</v>
      </c>
      <c r="I94" s="21">
        <f t="shared" si="15"/>
        <v>0.12605042016806722</v>
      </c>
      <c r="J94" s="21">
        <f t="shared" si="14"/>
        <v>0.88235294117647056</v>
      </c>
      <c r="K94" s="21">
        <f t="shared" si="16"/>
        <v>4.8529411764705888</v>
      </c>
      <c r="L94" s="22">
        <v>4</v>
      </c>
      <c r="M94" s="22">
        <v>1</v>
      </c>
      <c r="N94" s="22">
        <v>0</v>
      </c>
      <c r="O94" s="22">
        <f>SUM(M94:N94)</f>
        <v>1</v>
      </c>
      <c r="P94" s="125">
        <v>33</v>
      </c>
      <c r="Q94" s="125">
        <v>21</v>
      </c>
      <c r="R94" s="125">
        <v>18</v>
      </c>
      <c r="S94" s="22">
        <v>18</v>
      </c>
      <c r="T94" s="22">
        <f t="shared" si="8"/>
        <v>36</v>
      </c>
      <c r="U94" s="13">
        <v>1</v>
      </c>
      <c r="V94" s="13">
        <f t="shared" si="11"/>
        <v>47</v>
      </c>
      <c r="W94" s="23">
        <f>SUM(L94:N94)</f>
        <v>5</v>
      </c>
      <c r="X94" s="24">
        <f t="shared" si="17"/>
        <v>534</v>
      </c>
      <c r="Y94" s="24">
        <f t="shared" si="19"/>
        <v>535</v>
      </c>
      <c r="Z94" s="202">
        <f t="shared" si="18"/>
        <v>535</v>
      </c>
    </row>
    <row r="95" spans="1:26" ht="14.25" x14ac:dyDescent="0.2">
      <c r="A95" s="20">
        <v>43978.333333333336</v>
      </c>
      <c r="B95" s="13">
        <v>1</v>
      </c>
      <c r="C95" s="14">
        <f t="shared" si="10"/>
        <v>1202</v>
      </c>
      <c r="D95" s="21"/>
      <c r="E95" s="21"/>
      <c r="F95" s="21"/>
      <c r="G95" s="21">
        <f t="shared" si="12"/>
        <v>1.5714285714285714</v>
      </c>
      <c r="H95" s="21">
        <f t="shared" si="9"/>
        <v>0.14705882352941177</v>
      </c>
      <c r="I95" s="21">
        <f t="shared" si="15"/>
        <v>0.12605042016806725</v>
      </c>
      <c r="J95" s="21">
        <f t="shared" si="14"/>
        <v>0.88235294117647067</v>
      </c>
      <c r="K95" s="21">
        <f t="shared" si="16"/>
        <v>4.2647058823529411</v>
      </c>
      <c r="L95" s="22">
        <v>4</v>
      </c>
      <c r="M95" s="22">
        <v>1</v>
      </c>
      <c r="N95" s="22">
        <v>0</v>
      </c>
      <c r="O95" s="22">
        <f>SUM(M95:N95)</f>
        <v>1</v>
      </c>
      <c r="P95" s="125">
        <v>36</v>
      </c>
      <c r="Q95" s="125">
        <v>18</v>
      </c>
      <c r="R95" s="125">
        <v>15</v>
      </c>
      <c r="S95" s="22">
        <v>17</v>
      </c>
      <c r="T95" s="22">
        <f t="shared" si="8"/>
        <v>32</v>
      </c>
      <c r="U95" s="13">
        <v>0</v>
      </c>
      <c r="V95" s="13">
        <f t="shared" si="11"/>
        <v>47</v>
      </c>
      <c r="W95" s="23">
        <f>SUM(L95:N95)</f>
        <v>5</v>
      </c>
      <c r="X95" s="24">
        <f t="shared" si="17"/>
        <v>539</v>
      </c>
      <c r="Y95" s="24">
        <f t="shared" si="19"/>
        <v>540</v>
      </c>
      <c r="Z95" s="202">
        <f t="shared" si="18"/>
        <v>540</v>
      </c>
    </row>
    <row r="96" spans="1:26" ht="14.25" x14ac:dyDescent="0.2">
      <c r="A96" s="20">
        <v>43979.333333333336</v>
      </c>
      <c r="B96" s="13">
        <v>1</v>
      </c>
      <c r="C96" s="14">
        <f t="shared" si="10"/>
        <v>1203</v>
      </c>
      <c r="D96" s="21"/>
      <c r="E96" s="21"/>
      <c r="F96" s="21"/>
      <c r="G96" s="21">
        <f t="shared" si="12"/>
        <v>2</v>
      </c>
      <c r="H96" s="21">
        <f t="shared" si="9"/>
        <v>0.14705882352941177</v>
      </c>
      <c r="I96" s="21">
        <f t="shared" si="15"/>
        <v>0.14705882352941177</v>
      </c>
      <c r="J96" s="21">
        <f t="shared" si="14"/>
        <v>1.0294117647058825</v>
      </c>
      <c r="K96" s="21">
        <f t="shared" si="16"/>
        <v>3.8235294117647056</v>
      </c>
      <c r="L96" s="22">
        <v>5</v>
      </c>
      <c r="M96" s="22">
        <v>1</v>
      </c>
      <c r="N96" s="22">
        <v>0</v>
      </c>
      <c r="O96" s="22">
        <f>SUM(M96:N96)</f>
        <v>1</v>
      </c>
      <c r="P96" s="125">
        <v>33</v>
      </c>
      <c r="Q96" s="125">
        <v>20</v>
      </c>
      <c r="R96" s="125">
        <v>21</v>
      </c>
      <c r="S96" s="22">
        <v>21</v>
      </c>
      <c r="T96" s="22">
        <f t="shared" si="8"/>
        <v>42</v>
      </c>
      <c r="U96" s="13">
        <v>0</v>
      </c>
      <c r="V96" s="13">
        <f t="shared" si="11"/>
        <v>47</v>
      </c>
      <c r="W96" s="23">
        <f>SUM(L96:N96)</f>
        <v>6</v>
      </c>
      <c r="X96" s="24">
        <f t="shared" si="17"/>
        <v>542</v>
      </c>
      <c r="Y96" s="24">
        <f t="shared" si="19"/>
        <v>540</v>
      </c>
      <c r="Z96" s="202">
        <f t="shared" si="18"/>
        <v>540</v>
      </c>
    </row>
    <row r="97" spans="1:26" ht="14.25" x14ac:dyDescent="0.2">
      <c r="A97" s="20">
        <v>43980.333333333336</v>
      </c>
      <c r="B97" s="13">
        <v>7</v>
      </c>
      <c r="C97" s="14">
        <f t="shared" si="10"/>
        <v>1210</v>
      </c>
      <c r="D97" s="21"/>
      <c r="E97" s="21"/>
      <c r="F97" s="21"/>
      <c r="G97" s="21">
        <f t="shared" si="12"/>
        <v>2</v>
      </c>
      <c r="H97" s="21">
        <f t="shared" si="9"/>
        <v>1.0294117647058825</v>
      </c>
      <c r="I97" s="21">
        <f t="shared" si="15"/>
        <v>0.2521008403361345</v>
      </c>
      <c r="J97" s="21">
        <f t="shared" si="14"/>
        <v>1.7647058823529413</v>
      </c>
      <c r="K97" s="21">
        <f t="shared" si="16"/>
        <v>4.2647058823529411</v>
      </c>
      <c r="L97" s="22">
        <v>3</v>
      </c>
      <c r="M97" s="22">
        <v>1</v>
      </c>
      <c r="N97" s="22">
        <v>0</v>
      </c>
      <c r="O97" s="22">
        <f>SUM(M97:N97)</f>
        <v>1</v>
      </c>
      <c r="P97" s="125">
        <v>36</v>
      </c>
      <c r="Q97" s="125">
        <v>13</v>
      </c>
      <c r="R97" s="125">
        <v>13</v>
      </c>
      <c r="S97" s="22">
        <v>11</v>
      </c>
      <c r="T97" s="22">
        <f t="shared" ref="T97:T160" si="20">S97+R97</f>
        <v>24</v>
      </c>
      <c r="U97" s="13">
        <v>0</v>
      </c>
      <c r="V97" s="13">
        <f t="shared" si="11"/>
        <v>47</v>
      </c>
      <c r="W97" s="23">
        <f>SUM(L97:N97)</f>
        <v>4</v>
      </c>
      <c r="X97" s="24">
        <f t="shared" si="17"/>
        <v>548</v>
      </c>
      <c r="Y97" s="24">
        <f t="shared" si="19"/>
        <v>550</v>
      </c>
      <c r="Z97" s="202">
        <f t="shared" si="18"/>
        <v>550</v>
      </c>
    </row>
    <row r="98" spans="1:26" ht="14.25" x14ac:dyDescent="0.2">
      <c r="A98" s="20">
        <v>43981.333333333336</v>
      </c>
      <c r="B98" s="13">
        <v>0</v>
      </c>
      <c r="C98" s="14">
        <f t="shared" si="10"/>
        <v>1210</v>
      </c>
      <c r="D98" s="21"/>
      <c r="E98" s="21"/>
      <c r="F98" s="21"/>
      <c r="G98" s="21">
        <f t="shared" si="12"/>
        <v>1.7142857142857142</v>
      </c>
      <c r="H98" s="21">
        <f t="shared" si="9"/>
        <v>0</v>
      </c>
      <c r="I98" s="21">
        <f t="shared" si="15"/>
        <v>0.23109243697478993</v>
      </c>
      <c r="J98" s="21">
        <f t="shared" si="14"/>
        <v>1.6176470588235294</v>
      </c>
      <c r="K98" s="21">
        <f t="shared" si="16"/>
        <v>3.9705882352941178</v>
      </c>
      <c r="L98" s="22"/>
      <c r="M98" s="22"/>
      <c r="N98" s="22"/>
      <c r="O98" s="22"/>
      <c r="P98" s="125"/>
      <c r="Q98" s="125"/>
      <c r="R98" s="125"/>
      <c r="S98" s="22"/>
      <c r="T98" s="22"/>
      <c r="U98" s="13">
        <v>0</v>
      </c>
      <c r="V98" s="13">
        <f t="shared" si="11"/>
        <v>47</v>
      </c>
      <c r="W98" s="25">
        <v>4</v>
      </c>
      <c r="X98" s="24">
        <f t="shared" si="17"/>
        <v>550</v>
      </c>
      <c r="Y98" s="24">
        <f t="shared" si="19"/>
        <v>550</v>
      </c>
      <c r="Z98" s="202">
        <f t="shared" si="18"/>
        <v>550</v>
      </c>
    </row>
    <row r="99" spans="1:26" ht="14.25" x14ac:dyDescent="0.2">
      <c r="A99" s="20">
        <v>43982.333333333336</v>
      </c>
      <c r="B99" s="13">
        <v>3</v>
      </c>
      <c r="C99" s="14">
        <f t="shared" si="10"/>
        <v>1213</v>
      </c>
      <c r="D99" s="21"/>
      <c r="E99" s="21"/>
      <c r="F99" s="21"/>
      <c r="G99" s="21">
        <f t="shared" si="12"/>
        <v>1.7142857142857142</v>
      </c>
      <c r="H99" s="21">
        <f t="shared" si="9"/>
        <v>0.44117647058823528</v>
      </c>
      <c r="I99" s="21">
        <f t="shared" si="15"/>
        <v>0.29411764705882348</v>
      </c>
      <c r="J99" s="21">
        <f t="shared" si="14"/>
        <v>2.0588235294117645</v>
      </c>
      <c r="K99" s="21">
        <f t="shared" si="16"/>
        <v>3.9705882352941178</v>
      </c>
      <c r="L99" s="22"/>
      <c r="M99" s="22"/>
      <c r="N99" s="22"/>
      <c r="O99" s="22"/>
      <c r="P99" s="125"/>
      <c r="Q99" s="125"/>
      <c r="R99" s="125"/>
      <c r="S99" s="22"/>
      <c r="T99" s="22"/>
      <c r="U99" s="13">
        <v>0</v>
      </c>
      <c r="V99" s="13">
        <f t="shared" si="11"/>
        <v>47</v>
      </c>
      <c r="W99" s="25">
        <v>4</v>
      </c>
      <c r="X99" s="24">
        <f t="shared" si="17"/>
        <v>553</v>
      </c>
      <c r="Y99" s="24">
        <f t="shared" si="19"/>
        <v>555</v>
      </c>
      <c r="Z99" s="202">
        <f t="shared" si="18"/>
        <v>555</v>
      </c>
    </row>
    <row r="100" spans="1:26" ht="14.25" x14ac:dyDescent="0.2">
      <c r="A100" s="20">
        <v>43983.333333333336</v>
      </c>
      <c r="B100" s="13">
        <v>0</v>
      </c>
      <c r="C100" s="14">
        <f t="shared" si="10"/>
        <v>1213</v>
      </c>
      <c r="D100" s="21"/>
      <c r="E100" s="21"/>
      <c r="F100" s="21"/>
      <c r="G100" s="21">
        <f t="shared" si="12"/>
        <v>1.8571428571428572</v>
      </c>
      <c r="H100" s="21">
        <f t="shared" si="9"/>
        <v>0</v>
      </c>
      <c r="I100" s="21">
        <f t="shared" si="15"/>
        <v>0.29411764705882348</v>
      </c>
      <c r="J100" s="21">
        <f t="shared" si="14"/>
        <v>2.0588235294117645</v>
      </c>
      <c r="K100" s="21">
        <f t="shared" si="16"/>
        <v>3.6764705882352944</v>
      </c>
      <c r="L100" s="22"/>
      <c r="M100" s="22"/>
      <c r="N100" s="22"/>
      <c r="O100" s="22"/>
      <c r="P100" s="125"/>
      <c r="Q100" s="125"/>
      <c r="R100" s="125"/>
      <c r="S100" s="22"/>
      <c r="T100" s="22"/>
      <c r="U100" s="13">
        <v>0</v>
      </c>
      <c r="V100" s="13">
        <f t="shared" si="11"/>
        <v>47</v>
      </c>
      <c r="W100" s="23">
        <v>4</v>
      </c>
      <c r="X100" s="24">
        <f t="shared" si="17"/>
        <v>555</v>
      </c>
      <c r="Y100" s="24">
        <f t="shared" si="19"/>
        <v>555</v>
      </c>
      <c r="Z100" s="202">
        <f t="shared" si="18"/>
        <v>555</v>
      </c>
    </row>
    <row r="101" spans="1:26" ht="14.25" x14ac:dyDescent="0.2">
      <c r="A101" s="20">
        <v>43984.333333333336</v>
      </c>
      <c r="B101" s="13">
        <v>0</v>
      </c>
      <c r="C101" s="14">
        <f t="shared" si="10"/>
        <v>1213</v>
      </c>
      <c r="D101" s="21"/>
      <c r="E101" s="21"/>
      <c r="F101" s="21"/>
      <c r="G101" s="21">
        <f t="shared" si="12"/>
        <v>0.8571428571428571</v>
      </c>
      <c r="H101" s="21">
        <f t="shared" si="9"/>
        <v>0</v>
      </c>
      <c r="I101" s="21">
        <f t="shared" si="15"/>
        <v>0.2521008403361345</v>
      </c>
      <c r="J101" s="21">
        <f t="shared" si="14"/>
        <v>1.7647058823529413</v>
      </c>
      <c r="K101" s="21">
        <f t="shared" si="16"/>
        <v>2.6470588235294121</v>
      </c>
      <c r="L101" s="22">
        <v>3</v>
      </c>
      <c r="M101" s="22">
        <v>1</v>
      </c>
      <c r="N101" s="22">
        <v>0</v>
      </c>
      <c r="O101" s="22">
        <f>SUM(M101:N101)</f>
        <v>1</v>
      </c>
      <c r="P101" s="125">
        <v>33</v>
      </c>
      <c r="Q101" s="125">
        <v>21</v>
      </c>
      <c r="R101" s="125">
        <v>20</v>
      </c>
      <c r="S101" s="22">
        <v>16</v>
      </c>
      <c r="T101" s="22">
        <f t="shared" si="20"/>
        <v>36</v>
      </c>
      <c r="U101" s="13">
        <v>0</v>
      </c>
      <c r="V101" s="13">
        <f t="shared" si="11"/>
        <v>47</v>
      </c>
      <c r="W101" s="23">
        <f>SUM(L101:N101)</f>
        <v>4</v>
      </c>
      <c r="X101" s="24">
        <f t="shared" si="17"/>
        <v>562</v>
      </c>
      <c r="Y101" s="24">
        <f t="shared" si="19"/>
        <v>560</v>
      </c>
      <c r="Z101" s="202">
        <f t="shared" si="18"/>
        <v>560</v>
      </c>
    </row>
    <row r="102" spans="1:26" ht="14.25" x14ac:dyDescent="0.2">
      <c r="A102" s="20">
        <v>43985.333333333336</v>
      </c>
      <c r="B102" s="13">
        <v>1</v>
      </c>
      <c r="C102" s="14">
        <f t="shared" si="10"/>
        <v>1214</v>
      </c>
      <c r="D102" s="21"/>
      <c r="E102" s="21"/>
      <c r="F102" s="21"/>
      <c r="G102" s="21">
        <f t="shared" si="12"/>
        <v>1.1428571428571428</v>
      </c>
      <c r="H102" s="21">
        <f t="shared" si="9"/>
        <v>0.14705882352941177</v>
      </c>
      <c r="I102" s="21">
        <f t="shared" si="15"/>
        <v>0.25210084033613445</v>
      </c>
      <c r="J102" s="21">
        <f t="shared" si="14"/>
        <v>1.7647058823529411</v>
      </c>
      <c r="K102" s="21">
        <f t="shared" si="16"/>
        <v>2.6470588235294117</v>
      </c>
      <c r="L102" s="22">
        <v>1</v>
      </c>
      <c r="M102" s="22">
        <v>1</v>
      </c>
      <c r="N102" s="22">
        <v>0</v>
      </c>
      <c r="O102" s="22">
        <f>SUM(M102:N102)</f>
        <v>1</v>
      </c>
      <c r="P102" s="125">
        <v>34</v>
      </c>
      <c r="Q102" s="125">
        <v>19</v>
      </c>
      <c r="R102" s="125">
        <v>16</v>
      </c>
      <c r="S102" s="22">
        <v>16</v>
      </c>
      <c r="T102" s="22">
        <f t="shared" si="20"/>
        <v>32</v>
      </c>
      <c r="U102" s="13">
        <v>0</v>
      </c>
      <c r="V102" s="13">
        <f t="shared" si="11"/>
        <v>47</v>
      </c>
      <c r="W102" s="23">
        <f>SUM(L102:N102)</f>
        <v>2</v>
      </c>
      <c r="X102" s="24">
        <f t="shared" si="17"/>
        <v>565</v>
      </c>
      <c r="Y102" s="24">
        <f t="shared" si="19"/>
        <v>565</v>
      </c>
      <c r="Z102" s="202">
        <f t="shared" si="18"/>
        <v>565</v>
      </c>
    </row>
    <row r="103" spans="1:26" ht="14.25" x14ac:dyDescent="0.2">
      <c r="A103" s="20">
        <v>43986.333333333336</v>
      </c>
      <c r="B103" s="13">
        <v>2</v>
      </c>
      <c r="C103" s="14">
        <f t="shared" si="10"/>
        <v>1216</v>
      </c>
      <c r="D103" s="21"/>
      <c r="E103" s="21"/>
      <c r="F103" s="21"/>
      <c r="G103" s="21">
        <f t="shared" si="12"/>
        <v>0.7142857142857143</v>
      </c>
      <c r="H103" s="21">
        <f t="shared" si="9"/>
        <v>0.29411764705882354</v>
      </c>
      <c r="I103" s="21">
        <f t="shared" si="15"/>
        <v>0.27310924369747902</v>
      </c>
      <c r="J103" s="21">
        <f t="shared" si="14"/>
        <v>1.911764705882353</v>
      </c>
      <c r="K103" s="21">
        <f t="shared" si="16"/>
        <v>2.9411764705882351</v>
      </c>
      <c r="L103" s="22">
        <v>1</v>
      </c>
      <c r="M103" s="22">
        <v>2</v>
      </c>
      <c r="N103" s="22">
        <v>0</v>
      </c>
      <c r="O103" s="22">
        <f>SUM(M103:N103)</f>
        <v>2</v>
      </c>
      <c r="P103" s="125">
        <v>27</v>
      </c>
      <c r="Q103" s="125">
        <v>22</v>
      </c>
      <c r="R103" s="125">
        <v>22</v>
      </c>
      <c r="S103" s="22">
        <v>19</v>
      </c>
      <c r="T103" s="22">
        <f t="shared" si="20"/>
        <v>41</v>
      </c>
      <c r="U103" s="13">
        <v>0</v>
      </c>
      <c r="V103" s="13">
        <f t="shared" si="11"/>
        <v>47</v>
      </c>
      <c r="W103" s="23">
        <f>SUM(L103:N103)</f>
        <v>3</v>
      </c>
      <c r="X103" s="24">
        <f t="shared" si="17"/>
        <v>564</v>
      </c>
      <c r="Y103" s="24">
        <f t="shared" si="19"/>
        <v>565</v>
      </c>
      <c r="Z103" s="202">
        <f>IF(Y103&gt;Y102,Y103,Y102)</f>
        <v>565</v>
      </c>
    </row>
    <row r="104" spans="1:26" ht="14.25" x14ac:dyDescent="0.2">
      <c r="A104" s="20">
        <v>43987.333333333336</v>
      </c>
      <c r="B104" s="13">
        <v>0</v>
      </c>
      <c r="C104" s="14">
        <f t="shared" si="10"/>
        <v>1216</v>
      </c>
      <c r="D104" s="21"/>
      <c r="E104" s="21"/>
      <c r="F104" s="21"/>
      <c r="G104" s="21">
        <f t="shared" si="12"/>
        <v>0.7142857142857143</v>
      </c>
      <c r="H104" s="21">
        <f t="shared" si="9"/>
        <v>0</v>
      </c>
      <c r="I104" s="21">
        <f t="shared" si="15"/>
        <v>0.12605042016806722</v>
      </c>
      <c r="J104" s="21">
        <f t="shared" si="14"/>
        <v>0.88235294117647056</v>
      </c>
      <c r="K104" s="21">
        <f t="shared" si="16"/>
        <v>2.6470588235294117</v>
      </c>
      <c r="L104" s="22">
        <v>1</v>
      </c>
      <c r="M104" s="22">
        <v>1</v>
      </c>
      <c r="N104" s="22">
        <v>0</v>
      </c>
      <c r="O104" s="22">
        <f>SUM(M104:N104)</f>
        <v>1</v>
      </c>
      <c r="P104" s="125">
        <v>35</v>
      </c>
      <c r="Q104" s="125">
        <v>19</v>
      </c>
      <c r="R104" s="125">
        <v>18</v>
      </c>
      <c r="S104" s="22">
        <v>19</v>
      </c>
      <c r="T104" s="22">
        <f t="shared" si="20"/>
        <v>37</v>
      </c>
      <c r="U104" s="13">
        <v>0</v>
      </c>
      <c r="V104" s="13">
        <f t="shared" si="11"/>
        <v>47</v>
      </c>
      <c r="W104" s="23">
        <f>SUM(L104:N104)</f>
        <v>2</v>
      </c>
      <c r="X104" s="24">
        <f t="shared" si="17"/>
        <v>567</v>
      </c>
      <c r="Y104" s="24">
        <f t="shared" si="19"/>
        <v>565</v>
      </c>
      <c r="Z104" s="202">
        <f t="shared" si="18"/>
        <v>565</v>
      </c>
    </row>
    <row r="105" spans="1:26" ht="14.25" x14ac:dyDescent="0.2">
      <c r="A105" s="20">
        <v>43988.333333333336</v>
      </c>
      <c r="B105" s="13">
        <v>2</v>
      </c>
      <c r="C105" s="14">
        <f t="shared" si="10"/>
        <v>1218</v>
      </c>
      <c r="D105" s="21"/>
      <c r="E105" s="21"/>
      <c r="F105" s="21"/>
      <c r="G105" s="21">
        <f t="shared" si="12"/>
        <v>1</v>
      </c>
      <c r="H105" s="21">
        <f t="shared" si="9"/>
        <v>0.29411764705882354</v>
      </c>
      <c r="I105" s="21">
        <f t="shared" si="15"/>
        <v>0.16806722689075632</v>
      </c>
      <c r="J105" s="21">
        <f t="shared" si="14"/>
        <v>1.1764705882352942</v>
      </c>
      <c r="K105" s="21">
        <f t="shared" si="16"/>
        <v>2.7941176470588229</v>
      </c>
      <c r="L105" s="22"/>
      <c r="M105" s="22"/>
      <c r="N105" s="22"/>
      <c r="O105" s="22"/>
      <c r="P105" s="125"/>
      <c r="Q105" s="125"/>
      <c r="R105" s="125"/>
      <c r="S105" s="22"/>
      <c r="T105" s="22"/>
      <c r="U105" s="13">
        <v>0</v>
      </c>
      <c r="V105" s="13">
        <f t="shared" si="11"/>
        <v>47</v>
      </c>
      <c r="W105" s="25">
        <v>2</v>
      </c>
      <c r="X105" s="24">
        <f t="shared" si="17"/>
        <v>568</v>
      </c>
      <c r="Y105" s="24">
        <f t="shared" si="19"/>
        <v>570</v>
      </c>
      <c r="Z105" s="202">
        <f t="shared" si="18"/>
        <v>570</v>
      </c>
    </row>
    <row r="106" spans="1:26" ht="14.25" x14ac:dyDescent="0.2">
      <c r="A106" s="20">
        <v>43989.333333333336</v>
      </c>
      <c r="B106" s="13">
        <v>0</v>
      </c>
      <c r="C106" s="14">
        <f t="shared" si="10"/>
        <v>1218</v>
      </c>
      <c r="D106" s="21"/>
      <c r="E106" s="21"/>
      <c r="F106" s="21"/>
      <c r="G106" s="21">
        <f t="shared" si="12"/>
        <v>0.8571428571428571</v>
      </c>
      <c r="H106" s="21">
        <f t="shared" si="9"/>
        <v>0</v>
      </c>
      <c r="I106" s="21">
        <f t="shared" si="15"/>
        <v>0.10504201680672269</v>
      </c>
      <c r="J106" s="21">
        <f t="shared" si="14"/>
        <v>0.73529411764705888</v>
      </c>
      <c r="K106" s="21">
        <f t="shared" si="16"/>
        <v>2.7941176470588229</v>
      </c>
      <c r="L106" s="22"/>
      <c r="M106" s="22"/>
      <c r="N106" s="22"/>
      <c r="O106" s="22"/>
      <c r="P106" s="125"/>
      <c r="Q106" s="125"/>
      <c r="R106" s="125"/>
      <c r="S106" s="22"/>
      <c r="T106" s="22"/>
      <c r="U106" s="13">
        <v>0</v>
      </c>
      <c r="V106" s="13">
        <f t="shared" si="11"/>
        <v>47</v>
      </c>
      <c r="W106" s="25">
        <v>2</v>
      </c>
      <c r="X106" s="24">
        <f t="shared" si="17"/>
        <v>568</v>
      </c>
      <c r="Y106" s="24">
        <f t="shared" si="19"/>
        <v>570</v>
      </c>
      <c r="Z106" s="202">
        <f t="shared" si="18"/>
        <v>570</v>
      </c>
    </row>
    <row r="107" spans="1:26" ht="14.25" x14ac:dyDescent="0.2">
      <c r="A107" s="20">
        <v>43990.333333333336</v>
      </c>
      <c r="B107" s="13">
        <v>0</v>
      </c>
      <c r="C107" s="14">
        <f t="shared" si="10"/>
        <v>1218</v>
      </c>
      <c r="D107" s="21"/>
      <c r="E107" s="21"/>
      <c r="F107" s="21"/>
      <c r="G107" s="21">
        <f t="shared" si="12"/>
        <v>1</v>
      </c>
      <c r="H107" s="21">
        <f t="shared" si="9"/>
        <v>0</v>
      </c>
      <c r="I107" s="21">
        <f t="shared" si="15"/>
        <v>0.10504201680672269</v>
      </c>
      <c r="J107" s="21">
        <f t="shared" si="14"/>
        <v>0.73529411764705888</v>
      </c>
      <c r="K107" s="21">
        <f t="shared" si="16"/>
        <v>2.7941176470588229</v>
      </c>
      <c r="L107" s="22">
        <v>3</v>
      </c>
      <c r="M107" s="22">
        <v>1</v>
      </c>
      <c r="N107" s="22">
        <v>0</v>
      </c>
      <c r="O107" s="22">
        <f>SUM(M107:N107)</f>
        <v>1</v>
      </c>
      <c r="P107" s="125">
        <v>35</v>
      </c>
      <c r="Q107" s="125">
        <v>16</v>
      </c>
      <c r="R107" s="125">
        <v>15</v>
      </c>
      <c r="S107" s="22">
        <v>21</v>
      </c>
      <c r="T107" s="22">
        <f t="shared" si="20"/>
        <v>36</v>
      </c>
      <c r="U107" s="13">
        <v>0</v>
      </c>
      <c r="V107" s="13">
        <f t="shared" si="11"/>
        <v>47</v>
      </c>
      <c r="W107" s="23">
        <f>SUM(L107:N107)</f>
        <v>4</v>
      </c>
      <c r="X107" s="24">
        <f t="shared" si="17"/>
        <v>566</v>
      </c>
      <c r="Y107" s="24">
        <f t="shared" si="19"/>
        <v>565</v>
      </c>
      <c r="Z107" s="202">
        <f t="shared" si="18"/>
        <v>570</v>
      </c>
    </row>
    <row r="108" spans="1:26" ht="14.25" x14ac:dyDescent="0.2">
      <c r="A108" s="20">
        <v>43991.333333333336</v>
      </c>
      <c r="B108" s="13">
        <v>2</v>
      </c>
      <c r="C108" s="14">
        <f t="shared" si="10"/>
        <v>1220</v>
      </c>
      <c r="D108" s="21"/>
      <c r="E108" s="21"/>
      <c r="F108" s="21"/>
      <c r="G108" s="21">
        <f t="shared" si="12"/>
        <v>1.4285714285714286</v>
      </c>
      <c r="H108" s="21">
        <f t="shared" si="9"/>
        <v>0.29411764705882354</v>
      </c>
      <c r="I108" s="21">
        <f t="shared" si="15"/>
        <v>0.14705882352941177</v>
      </c>
      <c r="J108" s="21">
        <f t="shared" si="14"/>
        <v>1.0294117647058825</v>
      </c>
      <c r="K108" s="21">
        <f t="shared" si="16"/>
        <v>2.7941176470588234</v>
      </c>
      <c r="L108" s="22">
        <v>2</v>
      </c>
      <c r="M108" s="22">
        <v>1</v>
      </c>
      <c r="N108" s="22">
        <v>0</v>
      </c>
      <c r="O108" s="22">
        <f>SUM(M108:N108)</f>
        <v>1</v>
      </c>
      <c r="P108" s="125">
        <v>34</v>
      </c>
      <c r="Q108" s="125">
        <v>18</v>
      </c>
      <c r="R108" s="125">
        <v>17</v>
      </c>
      <c r="S108" s="22">
        <v>17</v>
      </c>
      <c r="T108" s="22">
        <f t="shared" si="20"/>
        <v>34</v>
      </c>
      <c r="U108" s="13">
        <v>0</v>
      </c>
      <c r="V108" s="13">
        <f t="shared" si="11"/>
        <v>47</v>
      </c>
      <c r="W108" s="23">
        <f>SUM(L108:N108)</f>
        <v>3</v>
      </c>
      <c r="X108" s="24">
        <f t="shared" si="17"/>
        <v>569</v>
      </c>
      <c r="Y108" s="24">
        <f t="shared" si="19"/>
        <v>570</v>
      </c>
      <c r="Z108" s="202">
        <f t="shared" si="18"/>
        <v>570</v>
      </c>
    </row>
    <row r="109" spans="1:26" ht="14.25" x14ac:dyDescent="0.2">
      <c r="A109" s="20">
        <v>43992.333333333336</v>
      </c>
      <c r="B109" s="13">
        <v>0</v>
      </c>
      <c r="C109" s="14">
        <f t="shared" si="10"/>
        <v>1220</v>
      </c>
      <c r="D109" s="21"/>
      <c r="E109" s="21"/>
      <c r="F109" s="21"/>
      <c r="G109" s="21">
        <f t="shared" si="12"/>
        <v>1.2857142857142858</v>
      </c>
      <c r="H109" s="21">
        <f t="shared" si="9"/>
        <v>0</v>
      </c>
      <c r="I109" s="21">
        <f t="shared" si="15"/>
        <v>0.12605042016806722</v>
      </c>
      <c r="J109" s="21">
        <f t="shared" si="14"/>
        <v>0.88235294117647056</v>
      </c>
      <c r="K109" s="21">
        <f t="shared" si="16"/>
        <v>2.6470588235294112</v>
      </c>
      <c r="L109" s="22">
        <v>1</v>
      </c>
      <c r="M109" s="22">
        <v>1</v>
      </c>
      <c r="N109" s="22">
        <v>0</v>
      </c>
      <c r="O109" s="22">
        <f>SUM(M109:N109)</f>
        <v>1</v>
      </c>
      <c r="P109" s="125">
        <v>36</v>
      </c>
      <c r="Q109" s="125">
        <v>16</v>
      </c>
      <c r="R109" s="125">
        <v>14</v>
      </c>
      <c r="S109" s="22">
        <v>19</v>
      </c>
      <c r="T109" s="22">
        <f t="shared" si="20"/>
        <v>33</v>
      </c>
      <c r="U109" s="13">
        <v>0</v>
      </c>
      <c r="V109" s="13">
        <f t="shared" si="11"/>
        <v>47</v>
      </c>
      <c r="W109" s="23">
        <f>SUM(L109:N109)</f>
        <v>2</v>
      </c>
      <c r="X109" s="24">
        <f t="shared" si="17"/>
        <v>571</v>
      </c>
      <c r="Y109" s="24">
        <f t="shared" si="19"/>
        <v>570</v>
      </c>
      <c r="Z109" s="202">
        <f t="shared" si="18"/>
        <v>570</v>
      </c>
    </row>
    <row r="110" spans="1:26" ht="14.25" x14ac:dyDescent="0.2">
      <c r="A110" s="20">
        <v>43993.333333333336</v>
      </c>
      <c r="B110" s="13">
        <v>3</v>
      </c>
      <c r="C110" s="14">
        <f t="shared" si="10"/>
        <v>1223</v>
      </c>
      <c r="D110" s="21"/>
      <c r="E110" s="21"/>
      <c r="F110" s="21"/>
      <c r="G110" s="21">
        <f t="shared" si="12"/>
        <v>1.5714285714285714</v>
      </c>
      <c r="H110" s="21">
        <f t="shared" si="9"/>
        <v>0.44117647058823528</v>
      </c>
      <c r="I110" s="21">
        <f t="shared" si="15"/>
        <v>0.14705882352941174</v>
      </c>
      <c r="J110" s="21">
        <f t="shared" si="14"/>
        <v>1.0294117647058822</v>
      </c>
      <c r="K110" s="21">
        <f t="shared" si="16"/>
        <v>2.9411764705882355</v>
      </c>
      <c r="L110" s="22">
        <v>1</v>
      </c>
      <c r="M110" s="22">
        <v>1</v>
      </c>
      <c r="N110" s="22">
        <v>0</v>
      </c>
      <c r="O110" s="22">
        <f>SUM(M110:N110)</f>
        <v>1</v>
      </c>
      <c r="P110" s="125">
        <v>34</v>
      </c>
      <c r="Q110" s="125">
        <v>17</v>
      </c>
      <c r="R110" s="125">
        <v>17</v>
      </c>
      <c r="S110" s="22">
        <v>14</v>
      </c>
      <c r="T110" s="22">
        <f t="shared" si="20"/>
        <v>31</v>
      </c>
      <c r="U110" s="13">
        <v>0</v>
      </c>
      <c r="V110" s="13">
        <f t="shared" si="11"/>
        <v>47</v>
      </c>
      <c r="W110" s="23">
        <f>SUM(L110:N110)</f>
        <v>2</v>
      </c>
      <c r="X110" s="24">
        <f t="shared" si="17"/>
        <v>572</v>
      </c>
      <c r="Y110" s="24">
        <f t="shared" si="19"/>
        <v>570</v>
      </c>
      <c r="Z110" s="202">
        <f t="shared" si="18"/>
        <v>570</v>
      </c>
    </row>
    <row r="111" spans="1:26" ht="14.25" x14ac:dyDescent="0.2">
      <c r="A111" s="20">
        <v>43994.333333333336</v>
      </c>
      <c r="B111" s="13">
        <v>3</v>
      </c>
      <c r="C111" s="14">
        <f t="shared" si="10"/>
        <v>1226</v>
      </c>
      <c r="D111" s="21"/>
      <c r="E111" s="21"/>
      <c r="F111" s="21"/>
      <c r="G111" s="21">
        <f t="shared" si="12"/>
        <v>1.7142857142857142</v>
      </c>
      <c r="H111" s="21">
        <f t="shared" si="9"/>
        <v>0.44117647058823528</v>
      </c>
      <c r="I111" s="21">
        <f t="shared" si="15"/>
        <v>0.21008403361344535</v>
      </c>
      <c r="J111" s="26">
        <f t="shared" si="14"/>
        <v>1.4705882352941175</v>
      </c>
      <c r="K111" s="21">
        <f t="shared" si="16"/>
        <v>2.3529411764705883</v>
      </c>
      <c r="L111" s="22">
        <v>0</v>
      </c>
      <c r="M111" s="22">
        <v>1</v>
      </c>
      <c r="N111" s="22">
        <v>0</v>
      </c>
      <c r="O111" s="22">
        <f>SUM(M111:N111)</f>
        <v>1</v>
      </c>
      <c r="P111" s="125">
        <v>32</v>
      </c>
      <c r="Q111" s="125">
        <v>21</v>
      </c>
      <c r="R111" s="125">
        <v>20</v>
      </c>
      <c r="S111" s="22">
        <v>17</v>
      </c>
      <c r="T111" s="22">
        <f t="shared" si="20"/>
        <v>37</v>
      </c>
      <c r="U111" s="13">
        <v>0</v>
      </c>
      <c r="V111" s="13">
        <f t="shared" si="11"/>
        <v>47</v>
      </c>
      <c r="W111" s="23">
        <f>SUM(L111:N111)</f>
        <v>1</v>
      </c>
      <c r="X111" s="24">
        <f t="shared" si="17"/>
        <v>580</v>
      </c>
      <c r="Y111" s="24">
        <f t="shared" si="19"/>
        <v>580</v>
      </c>
      <c r="Z111" s="202">
        <f t="shared" si="18"/>
        <v>580</v>
      </c>
    </row>
    <row r="112" spans="1:26" ht="14.25" x14ac:dyDescent="0.2">
      <c r="A112" s="20">
        <v>43995.333333333336</v>
      </c>
      <c r="B112" s="27">
        <v>1</v>
      </c>
      <c r="C112" s="14">
        <f t="shared" si="10"/>
        <v>1227</v>
      </c>
      <c r="D112" s="21"/>
      <c r="E112" s="21"/>
      <c r="F112" s="21"/>
      <c r="G112" s="21">
        <f t="shared" si="12"/>
        <v>1.5714285714285714</v>
      </c>
      <c r="H112" s="21">
        <f t="shared" si="9"/>
        <v>0.14705882352941177</v>
      </c>
      <c r="I112" s="21">
        <f t="shared" si="15"/>
        <v>0.18907563025210083</v>
      </c>
      <c r="J112" s="26">
        <f t="shared" si="14"/>
        <v>1.3235294117647058</v>
      </c>
      <c r="K112" s="21">
        <f t="shared" si="16"/>
        <v>2.5</v>
      </c>
      <c r="L112" s="22"/>
      <c r="M112" s="22"/>
      <c r="N112" s="22"/>
      <c r="O112" s="22"/>
      <c r="P112" s="125"/>
      <c r="Q112" s="125"/>
      <c r="R112" s="125"/>
      <c r="S112" s="22"/>
      <c r="T112" s="22"/>
      <c r="U112" s="27">
        <v>0</v>
      </c>
      <c r="V112" s="13">
        <f t="shared" si="11"/>
        <v>47</v>
      </c>
      <c r="W112" s="25">
        <v>1</v>
      </c>
      <c r="X112" s="24">
        <f t="shared" si="17"/>
        <v>580</v>
      </c>
      <c r="Y112" s="24">
        <f t="shared" si="19"/>
        <v>580</v>
      </c>
      <c r="Z112" s="202">
        <f t="shared" si="18"/>
        <v>580</v>
      </c>
    </row>
    <row r="113" spans="1:26" ht="14.25" x14ac:dyDescent="0.2">
      <c r="A113" s="20">
        <v>43996.333333333336</v>
      </c>
      <c r="B113" s="27">
        <v>2</v>
      </c>
      <c r="C113" s="14">
        <f t="shared" si="10"/>
        <v>1229</v>
      </c>
      <c r="D113" s="21"/>
      <c r="E113" s="21"/>
      <c r="F113" s="21"/>
      <c r="G113" s="21">
        <f t="shared" si="12"/>
        <v>1.5714285714285714</v>
      </c>
      <c r="H113" s="21">
        <f t="shared" si="9"/>
        <v>0.29411764705882354</v>
      </c>
      <c r="I113" s="21">
        <f t="shared" si="15"/>
        <v>0.23109243697478993</v>
      </c>
      <c r="J113" s="26">
        <f t="shared" si="14"/>
        <v>1.6176470588235294</v>
      </c>
      <c r="K113" s="21">
        <f t="shared" si="16"/>
        <v>2.3529411764705883</v>
      </c>
      <c r="L113" s="22"/>
      <c r="M113" s="22"/>
      <c r="N113" s="22"/>
      <c r="O113" s="22"/>
      <c r="P113" s="125"/>
      <c r="Q113" s="125"/>
      <c r="R113" s="125"/>
      <c r="S113" s="22"/>
      <c r="T113" s="22"/>
      <c r="U113" s="27">
        <v>0</v>
      </c>
      <c r="V113" s="13">
        <f t="shared" si="11"/>
        <v>47</v>
      </c>
      <c r="W113" s="25">
        <v>1</v>
      </c>
      <c r="X113" s="24">
        <f t="shared" si="17"/>
        <v>583</v>
      </c>
      <c r="Y113" s="24">
        <f t="shared" si="19"/>
        <v>585</v>
      </c>
      <c r="Z113" s="202">
        <f t="shared" si="18"/>
        <v>585</v>
      </c>
    </row>
    <row r="114" spans="1:26" ht="14.25" x14ac:dyDescent="0.2">
      <c r="A114" s="20">
        <v>43997.333333333336</v>
      </c>
      <c r="B114" s="27">
        <v>1</v>
      </c>
      <c r="C114" s="14">
        <f t="shared" si="10"/>
        <v>1230</v>
      </c>
      <c r="D114" s="21"/>
      <c r="E114" s="21"/>
      <c r="F114" s="21"/>
      <c r="G114" s="21">
        <f t="shared" si="12"/>
        <v>1.5714285714285714</v>
      </c>
      <c r="H114" s="21">
        <f t="shared" si="9"/>
        <v>0.14705882352941177</v>
      </c>
      <c r="I114" s="21">
        <f t="shared" si="15"/>
        <v>0.25210084033613445</v>
      </c>
      <c r="J114" s="26">
        <f t="shared" si="14"/>
        <v>1.7647058823529411</v>
      </c>
      <c r="K114" s="21">
        <f t="shared" si="16"/>
        <v>2.5</v>
      </c>
      <c r="L114" s="22">
        <v>0</v>
      </c>
      <c r="M114" s="22">
        <v>1</v>
      </c>
      <c r="N114" s="22">
        <v>0</v>
      </c>
      <c r="O114" s="22">
        <f>SUM(M114:N114)</f>
        <v>1</v>
      </c>
      <c r="P114" s="125">
        <v>38</v>
      </c>
      <c r="Q114" s="125">
        <v>19</v>
      </c>
      <c r="R114" s="125">
        <v>19</v>
      </c>
      <c r="S114" s="22">
        <v>18</v>
      </c>
      <c r="T114" s="22">
        <f t="shared" si="20"/>
        <v>37</v>
      </c>
      <c r="U114" s="27">
        <v>0</v>
      </c>
      <c r="V114" s="13">
        <f t="shared" si="11"/>
        <v>47</v>
      </c>
      <c r="W114" s="23">
        <f>SUM(L114:N114)</f>
        <v>1</v>
      </c>
      <c r="X114" s="24">
        <f t="shared" si="17"/>
        <v>583</v>
      </c>
      <c r="Y114" s="24">
        <f t="shared" si="19"/>
        <v>585</v>
      </c>
      <c r="Z114" s="202">
        <f t="shared" si="18"/>
        <v>585</v>
      </c>
    </row>
    <row r="115" spans="1:26" ht="14.25" x14ac:dyDescent="0.2">
      <c r="A115" s="20">
        <v>43998.333333333336</v>
      </c>
      <c r="B115" s="27">
        <v>1</v>
      </c>
      <c r="C115" s="14">
        <f t="shared" si="10"/>
        <v>1231</v>
      </c>
      <c r="D115" s="21"/>
      <c r="E115" s="21"/>
      <c r="F115" s="21"/>
      <c r="G115" s="21">
        <f t="shared" si="12"/>
        <v>1.4285714285714286</v>
      </c>
      <c r="H115" s="21">
        <f t="shared" si="9"/>
        <v>0.14705882352941177</v>
      </c>
      <c r="I115" s="21">
        <f t="shared" si="15"/>
        <v>0.2310924369747899</v>
      </c>
      <c r="J115" s="26">
        <f t="shared" si="14"/>
        <v>1.6176470588235292</v>
      </c>
      <c r="K115" s="21">
        <f t="shared" si="16"/>
        <v>2.6470588235294117</v>
      </c>
      <c r="L115" s="22">
        <v>0</v>
      </c>
      <c r="M115" s="22">
        <v>1</v>
      </c>
      <c r="N115" s="22">
        <v>0</v>
      </c>
      <c r="O115" s="22">
        <f>SUM(M115:N115)</f>
        <v>1</v>
      </c>
      <c r="P115" s="125">
        <v>34</v>
      </c>
      <c r="Q115" s="125">
        <v>20</v>
      </c>
      <c r="R115" s="125">
        <v>19</v>
      </c>
      <c r="S115" s="22">
        <v>15</v>
      </c>
      <c r="T115" s="22">
        <f t="shared" si="20"/>
        <v>34</v>
      </c>
      <c r="U115" s="27">
        <v>0</v>
      </c>
      <c r="V115" s="13">
        <f t="shared" si="11"/>
        <v>47</v>
      </c>
      <c r="W115" s="23">
        <f>SUM(L115:N115)</f>
        <v>1</v>
      </c>
      <c r="X115" s="24">
        <f t="shared" si="17"/>
        <v>583</v>
      </c>
      <c r="Y115" s="24">
        <f t="shared" si="19"/>
        <v>585</v>
      </c>
      <c r="Z115" s="202">
        <f t="shared" si="18"/>
        <v>585</v>
      </c>
    </row>
    <row r="116" spans="1:26" ht="14.25" x14ac:dyDescent="0.2">
      <c r="A116" s="20">
        <v>43999.333333333336</v>
      </c>
      <c r="B116" s="27">
        <v>0</v>
      </c>
      <c r="C116" s="14">
        <f t="shared" si="10"/>
        <v>1231</v>
      </c>
      <c r="D116" s="21"/>
      <c r="E116" s="21"/>
      <c r="F116" s="21"/>
      <c r="G116" s="21">
        <f t="shared" si="12"/>
        <v>1.7142857142857142</v>
      </c>
      <c r="H116" s="21">
        <f t="shared" si="9"/>
        <v>0</v>
      </c>
      <c r="I116" s="21">
        <f t="shared" si="15"/>
        <v>0.2310924369747899</v>
      </c>
      <c r="J116" s="26">
        <f t="shared" si="14"/>
        <v>1.6176470588235292</v>
      </c>
      <c r="K116" s="21">
        <f t="shared" si="16"/>
        <v>2.4999999999999996</v>
      </c>
      <c r="L116" s="22">
        <v>0</v>
      </c>
      <c r="M116" s="22">
        <v>1</v>
      </c>
      <c r="N116" s="22">
        <v>0</v>
      </c>
      <c r="O116" s="22">
        <f>SUM(M116:N116)</f>
        <v>1</v>
      </c>
      <c r="P116" s="125">
        <v>36</v>
      </c>
      <c r="Q116" s="125">
        <v>18</v>
      </c>
      <c r="R116" s="125">
        <v>17</v>
      </c>
      <c r="S116" s="22">
        <v>21</v>
      </c>
      <c r="T116" s="22">
        <f t="shared" si="20"/>
        <v>38</v>
      </c>
      <c r="U116" s="27">
        <v>0</v>
      </c>
      <c r="V116" s="13">
        <f t="shared" si="11"/>
        <v>47</v>
      </c>
      <c r="W116" s="23">
        <f>SUM(L116:N116)</f>
        <v>1</v>
      </c>
      <c r="X116" s="24">
        <f t="shared" si="17"/>
        <v>584</v>
      </c>
      <c r="Y116" s="24">
        <f t="shared" si="19"/>
        <v>585</v>
      </c>
      <c r="Z116" s="202">
        <f t="shared" si="18"/>
        <v>585</v>
      </c>
    </row>
    <row r="117" spans="1:26" ht="14.25" x14ac:dyDescent="0.2">
      <c r="A117" s="20">
        <v>44000.333333333336</v>
      </c>
      <c r="B117" s="27">
        <v>3</v>
      </c>
      <c r="C117" s="14">
        <f t="shared" si="10"/>
        <v>1234</v>
      </c>
      <c r="D117" s="21"/>
      <c r="E117" s="21"/>
      <c r="F117" s="21"/>
      <c r="G117" s="21">
        <f t="shared" si="12"/>
        <v>1.4285714285714286</v>
      </c>
      <c r="H117" s="21">
        <f t="shared" si="9"/>
        <v>0.44117647058823528</v>
      </c>
      <c r="I117" s="21">
        <f t="shared" si="15"/>
        <v>0.2310924369747899</v>
      </c>
      <c r="J117" s="26">
        <f t="shared" si="14"/>
        <v>1.6176470588235292</v>
      </c>
      <c r="K117" s="21">
        <f t="shared" si="16"/>
        <v>2.6470588235294112</v>
      </c>
      <c r="L117" s="22">
        <v>0</v>
      </c>
      <c r="M117" s="22">
        <v>1</v>
      </c>
      <c r="N117" s="22">
        <v>0</v>
      </c>
      <c r="O117" s="22">
        <f>SUM(M117:N117)</f>
        <v>1</v>
      </c>
      <c r="P117" s="125">
        <v>36</v>
      </c>
      <c r="Q117" s="125">
        <v>17</v>
      </c>
      <c r="R117" s="125">
        <v>19</v>
      </c>
      <c r="S117" s="22">
        <v>22</v>
      </c>
      <c r="T117" s="22">
        <f t="shared" si="20"/>
        <v>41</v>
      </c>
      <c r="U117" s="27">
        <v>0</v>
      </c>
      <c r="V117" s="13">
        <f t="shared" si="11"/>
        <v>47</v>
      </c>
      <c r="W117" s="23">
        <f>SUM(L117:N117)</f>
        <v>1</v>
      </c>
      <c r="X117" s="24">
        <f t="shared" si="17"/>
        <v>586</v>
      </c>
      <c r="Y117" s="24">
        <f t="shared" si="19"/>
        <v>585</v>
      </c>
      <c r="Z117" s="202">
        <f t="shared" si="18"/>
        <v>585</v>
      </c>
    </row>
    <row r="118" spans="1:26" ht="14.25" x14ac:dyDescent="0.2">
      <c r="A118" s="20">
        <v>44001.333333333336</v>
      </c>
      <c r="B118" s="27">
        <v>2</v>
      </c>
      <c r="C118" s="14">
        <f t="shared" si="10"/>
        <v>1236</v>
      </c>
      <c r="D118" s="21"/>
      <c r="E118" s="21"/>
      <c r="F118" s="21"/>
      <c r="G118" s="21">
        <f t="shared" si="12"/>
        <v>1.5714285714285714</v>
      </c>
      <c r="H118" s="21">
        <f t="shared" si="9"/>
        <v>0.29411764705882354</v>
      </c>
      <c r="I118" s="21">
        <f t="shared" si="15"/>
        <v>0.21008403361344538</v>
      </c>
      <c r="J118" s="26">
        <f t="shared" si="14"/>
        <v>1.4705882352941178</v>
      </c>
      <c r="K118" s="21">
        <f t="shared" si="16"/>
        <v>2.9411764705882346</v>
      </c>
      <c r="L118" s="22">
        <v>1</v>
      </c>
      <c r="M118" s="22">
        <v>1</v>
      </c>
      <c r="N118" s="22">
        <v>0</v>
      </c>
      <c r="O118" s="22">
        <f>SUM(M118:N118)</f>
        <v>1</v>
      </c>
      <c r="P118" s="125">
        <v>28</v>
      </c>
      <c r="Q118" s="125">
        <v>21</v>
      </c>
      <c r="R118" s="125">
        <v>23</v>
      </c>
      <c r="S118" s="22">
        <v>18</v>
      </c>
      <c r="T118" s="22">
        <f t="shared" si="20"/>
        <v>41</v>
      </c>
      <c r="U118" s="27">
        <v>0</v>
      </c>
      <c r="V118" s="13">
        <f t="shared" si="11"/>
        <v>47</v>
      </c>
      <c r="W118" s="23">
        <f>SUM(L118:N118)</f>
        <v>2</v>
      </c>
      <c r="X118" s="24">
        <f t="shared" si="17"/>
        <v>585</v>
      </c>
      <c r="Y118" s="24">
        <f t="shared" si="19"/>
        <v>585</v>
      </c>
      <c r="Z118" s="202">
        <f t="shared" si="18"/>
        <v>585</v>
      </c>
    </row>
    <row r="119" spans="1:26" ht="14.25" x14ac:dyDescent="0.2">
      <c r="A119" s="20">
        <v>44002.333333333336</v>
      </c>
      <c r="B119" s="27">
        <v>3</v>
      </c>
      <c r="C119" s="14">
        <f t="shared" si="10"/>
        <v>1239</v>
      </c>
      <c r="D119" s="21"/>
      <c r="E119" s="21"/>
      <c r="F119" s="21"/>
      <c r="G119" s="21">
        <f t="shared" si="12"/>
        <v>1.4285714285714286</v>
      </c>
      <c r="H119" s="21">
        <f t="shared" si="9"/>
        <v>0.44117647058823528</v>
      </c>
      <c r="I119" s="21">
        <f t="shared" si="15"/>
        <v>0.25210084033613445</v>
      </c>
      <c r="J119" s="26">
        <f t="shared" si="14"/>
        <v>1.7647058823529411</v>
      </c>
      <c r="K119" s="21">
        <f t="shared" si="16"/>
        <v>3.0882352941176467</v>
      </c>
      <c r="L119" s="22"/>
      <c r="M119" s="22"/>
      <c r="N119" s="22"/>
      <c r="O119" s="22"/>
      <c r="P119" s="125"/>
      <c r="Q119" s="125"/>
      <c r="R119" s="125"/>
      <c r="S119" s="22"/>
      <c r="T119" s="22"/>
      <c r="U119" s="27">
        <v>0</v>
      </c>
      <c r="V119" s="13">
        <f t="shared" si="11"/>
        <v>47</v>
      </c>
      <c r="W119" s="25">
        <v>2</v>
      </c>
      <c r="X119" s="24">
        <f t="shared" si="17"/>
        <v>587</v>
      </c>
      <c r="Y119" s="24">
        <f t="shared" si="19"/>
        <v>585</v>
      </c>
      <c r="Z119" s="202">
        <f t="shared" si="18"/>
        <v>585</v>
      </c>
    </row>
    <row r="120" spans="1:26" ht="14.25" x14ac:dyDescent="0.2">
      <c r="A120" s="20">
        <v>44003.333333333336</v>
      </c>
      <c r="B120" s="27">
        <v>0</v>
      </c>
      <c r="C120" s="14">
        <f t="shared" si="10"/>
        <v>1239</v>
      </c>
      <c r="D120" s="21"/>
      <c r="E120" s="21"/>
      <c r="F120" s="21"/>
      <c r="G120" s="21">
        <f t="shared" si="12"/>
        <v>2.4285714285714284</v>
      </c>
      <c r="H120" s="21">
        <f t="shared" si="9"/>
        <v>0</v>
      </c>
      <c r="I120" s="21">
        <f t="shared" si="15"/>
        <v>0.21008403361344538</v>
      </c>
      <c r="J120" s="26">
        <f t="shared" si="14"/>
        <v>1.4705882352941178</v>
      </c>
      <c r="K120" s="21">
        <f t="shared" si="16"/>
        <v>3.0882352941176467</v>
      </c>
      <c r="L120" s="22"/>
      <c r="M120" s="22"/>
      <c r="N120" s="22"/>
      <c r="O120" s="22"/>
      <c r="P120" s="125"/>
      <c r="Q120" s="125"/>
      <c r="R120" s="125"/>
      <c r="S120" s="22"/>
      <c r="T120" s="22"/>
      <c r="U120" s="27">
        <v>1</v>
      </c>
      <c r="V120" s="13">
        <f t="shared" si="11"/>
        <v>48</v>
      </c>
      <c r="W120" s="25">
        <v>2</v>
      </c>
      <c r="X120" s="24">
        <f t="shared" si="17"/>
        <v>587</v>
      </c>
      <c r="Y120" s="24">
        <f t="shared" si="19"/>
        <v>585</v>
      </c>
      <c r="Z120" s="202">
        <f t="shared" si="18"/>
        <v>585</v>
      </c>
    </row>
    <row r="121" spans="1:26" ht="14.25" x14ac:dyDescent="0.2">
      <c r="A121" s="20">
        <v>44004.333333333336</v>
      </c>
      <c r="B121" s="27">
        <v>2</v>
      </c>
      <c r="C121" s="14">
        <f t="shared" si="10"/>
        <v>1241</v>
      </c>
      <c r="D121" s="21"/>
      <c r="E121" s="21"/>
      <c r="F121" s="21"/>
      <c r="G121" s="21">
        <f t="shared" si="12"/>
        <v>2.7142857142857144</v>
      </c>
      <c r="H121" s="21">
        <f t="shared" si="9"/>
        <v>0.29411764705882354</v>
      </c>
      <c r="I121" s="21">
        <f t="shared" si="15"/>
        <v>0.23109243697478993</v>
      </c>
      <c r="J121" s="26">
        <f t="shared" si="14"/>
        <v>1.6176470588235294</v>
      </c>
      <c r="K121" s="21">
        <f t="shared" si="16"/>
        <v>3.3823529411764701</v>
      </c>
      <c r="L121" s="22">
        <v>2</v>
      </c>
      <c r="M121" s="22">
        <v>0</v>
      </c>
      <c r="N121" s="22">
        <v>0</v>
      </c>
      <c r="O121" s="22">
        <f>SUM(M121:N121)</f>
        <v>0</v>
      </c>
      <c r="P121" s="125">
        <v>30</v>
      </c>
      <c r="Q121" s="125">
        <v>22</v>
      </c>
      <c r="R121" s="125">
        <v>22</v>
      </c>
      <c r="S121" s="22">
        <v>24</v>
      </c>
      <c r="T121" s="22">
        <f t="shared" si="20"/>
        <v>46</v>
      </c>
      <c r="U121" s="27">
        <v>0</v>
      </c>
      <c r="V121" s="13">
        <f t="shared" si="11"/>
        <v>48</v>
      </c>
      <c r="W121" s="23">
        <f>SUM(L121:N121)</f>
        <v>2</v>
      </c>
      <c r="X121" s="24">
        <f t="shared" si="17"/>
        <v>587</v>
      </c>
      <c r="Y121" s="24">
        <f t="shared" si="19"/>
        <v>585</v>
      </c>
      <c r="Z121" s="202">
        <f t="shared" si="18"/>
        <v>585</v>
      </c>
    </row>
    <row r="122" spans="1:26" ht="14.25" x14ac:dyDescent="0.2">
      <c r="A122" s="20">
        <v>44005.333333333336</v>
      </c>
      <c r="B122" s="27">
        <v>0</v>
      </c>
      <c r="C122" s="14">
        <f t="shared" si="10"/>
        <v>1241</v>
      </c>
      <c r="D122" s="21"/>
      <c r="E122" s="21"/>
      <c r="F122" s="21"/>
      <c r="G122" s="21">
        <f t="shared" si="12"/>
        <v>3.8571428571428572</v>
      </c>
      <c r="H122" s="21">
        <f t="shared" si="9"/>
        <v>0</v>
      </c>
      <c r="I122" s="21">
        <f t="shared" si="15"/>
        <v>0.21008403361344538</v>
      </c>
      <c r="J122" s="26">
        <f t="shared" si="14"/>
        <v>1.4705882352941178</v>
      </c>
      <c r="K122" s="21">
        <f t="shared" si="16"/>
        <v>3.0882352941176467</v>
      </c>
      <c r="L122" s="22">
        <v>1</v>
      </c>
      <c r="M122" s="22">
        <v>0</v>
      </c>
      <c r="N122" s="22">
        <v>0</v>
      </c>
      <c r="O122" s="22">
        <f>SUM(M122:N122)</f>
        <v>0</v>
      </c>
      <c r="P122" s="125">
        <v>27</v>
      </c>
      <c r="Q122" s="125">
        <v>24</v>
      </c>
      <c r="R122" s="125">
        <v>24</v>
      </c>
      <c r="S122" s="22">
        <v>18</v>
      </c>
      <c r="T122" s="22">
        <f t="shared" si="20"/>
        <v>42</v>
      </c>
      <c r="U122" s="27">
        <v>0</v>
      </c>
      <c r="V122" s="13">
        <f t="shared" si="11"/>
        <v>48</v>
      </c>
      <c r="W122" s="23">
        <f>SUM(L122:N122)</f>
        <v>1</v>
      </c>
      <c r="X122" s="24">
        <f t="shared" si="17"/>
        <v>590</v>
      </c>
      <c r="Y122" s="24">
        <f t="shared" si="19"/>
        <v>590</v>
      </c>
      <c r="Z122" s="202">
        <f t="shared" si="18"/>
        <v>590</v>
      </c>
    </row>
    <row r="123" spans="1:26" ht="14.25" x14ac:dyDescent="0.2">
      <c r="A123" s="20">
        <v>44006.333333333336</v>
      </c>
      <c r="B123" s="27">
        <v>7</v>
      </c>
      <c r="C123" s="14">
        <f t="shared" si="10"/>
        <v>1248</v>
      </c>
      <c r="D123" s="21"/>
      <c r="E123" s="21"/>
      <c r="F123" s="21"/>
      <c r="G123" s="21">
        <f t="shared" si="12"/>
        <v>4.1428571428571432</v>
      </c>
      <c r="H123" s="21">
        <f t="shared" si="9"/>
        <v>1.0294117647058825</v>
      </c>
      <c r="I123" s="21">
        <f t="shared" si="15"/>
        <v>0.35714285714285715</v>
      </c>
      <c r="J123" s="26">
        <f t="shared" si="14"/>
        <v>2.5</v>
      </c>
      <c r="K123" s="21">
        <f t="shared" si="16"/>
        <v>4.117647058823529</v>
      </c>
      <c r="L123" s="22">
        <v>1</v>
      </c>
      <c r="M123" s="22">
        <v>0</v>
      </c>
      <c r="N123" s="22">
        <v>0</v>
      </c>
      <c r="O123" s="22">
        <f>SUM(M123:N123)</f>
        <v>0</v>
      </c>
      <c r="P123" s="125">
        <v>30</v>
      </c>
      <c r="Q123" s="125">
        <v>20</v>
      </c>
      <c r="R123" s="125">
        <v>20</v>
      </c>
      <c r="S123" s="22">
        <v>18</v>
      </c>
      <c r="T123" s="22">
        <f t="shared" si="20"/>
        <v>38</v>
      </c>
      <c r="U123" s="27">
        <v>0</v>
      </c>
      <c r="V123" s="13">
        <f t="shared" si="11"/>
        <v>48</v>
      </c>
      <c r="W123" s="23">
        <f>SUM(L123:N123)</f>
        <v>1</v>
      </c>
      <c r="X123" s="24">
        <f t="shared" si="17"/>
        <v>590</v>
      </c>
      <c r="Y123" s="24">
        <f t="shared" si="19"/>
        <v>590</v>
      </c>
      <c r="Z123" s="202">
        <f t="shared" si="18"/>
        <v>590</v>
      </c>
    </row>
    <row r="124" spans="1:26" ht="14.25" x14ac:dyDescent="0.2">
      <c r="A124" s="20">
        <v>44007.333333333336</v>
      </c>
      <c r="B124" s="27">
        <v>5</v>
      </c>
      <c r="C124" s="14">
        <f t="shared" si="10"/>
        <v>1253</v>
      </c>
      <c r="D124" s="21"/>
      <c r="E124" s="21"/>
      <c r="F124" s="21"/>
      <c r="G124" s="21">
        <f t="shared" si="12"/>
        <v>4.7142857142857144</v>
      </c>
      <c r="H124" s="21">
        <f t="shared" si="9"/>
        <v>0.73529411764705888</v>
      </c>
      <c r="I124" s="21">
        <f t="shared" si="15"/>
        <v>0.39915966386554624</v>
      </c>
      <c r="J124" s="26">
        <f t="shared" si="14"/>
        <v>2.7941176470588238</v>
      </c>
      <c r="K124" s="21">
        <f t="shared" si="16"/>
        <v>4.4117647058823524</v>
      </c>
      <c r="L124" s="22">
        <v>1</v>
      </c>
      <c r="M124" s="22">
        <v>0</v>
      </c>
      <c r="N124" s="22">
        <v>0</v>
      </c>
      <c r="O124" s="22">
        <f>SUM(M124:N124)</f>
        <v>0</v>
      </c>
      <c r="P124" s="125">
        <v>32</v>
      </c>
      <c r="Q124" s="125">
        <v>25</v>
      </c>
      <c r="R124" s="125">
        <v>23</v>
      </c>
      <c r="S124" s="22">
        <v>16</v>
      </c>
      <c r="T124" s="22">
        <f t="shared" si="20"/>
        <v>39</v>
      </c>
      <c r="U124" s="27">
        <v>0</v>
      </c>
      <c r="V124" s="13">
        <f t="shared" si="11"/>
        <v>48</v>
      </c>
      <c r="W124" s="23">
        <f>SUM(L124:N124)</f>
        <v>1</v>
      </c>
      <c r="X124" s="24">
        <f t="shared" si="17"/>
        <v>593</v>
      </c>
      <c r="Y124" s="24">
        <f t="shared" si="19"/>
        <v>595</v>
      </c>
      <c r="Z124" s="202">
        <f t="shared" si="18"/>
        <v>595</v>
      </c>
    </row>
    <row r="125" spans="1:26" ht="14.25" x14ac:dyDescent="0.2">
      <c r="A125" s="20">
        <v>44008.333333333336</v>
      </c>
      <c r="B125" s="27">
        <v>10</v>
      </c>
      <c r="C125" s="14">
        <f t="shared" si="10"/>
        <v>1263</v>
      </c>
      <c r="D125" s="21"/>
      <c r="E125" s="21"/>
      <c r="F125" s="21"/>
      <c r="G125" s="21">
        <f t="shared" si="12"/>
        <v>5.2857142857142856</v>
      </c>
      <c r="H125" s="21">
        <f t="shared" si="9"/>
        <v>1.4705882352941178</v>
      </c>
      <c r="I125" s="21">
        <f t="shared" si="15"/>
        <v>0.5672268907563025</v>
      </c>
      <c r="J125" s="26">
        <f t="shared" si="14"/>
        <v>3.9705882352941178</v>
      </c>
      <c r="K125" s="21">
        <f t="shared" si="16"/>
        <v>5.4411764705882355</v>
      </c>
      <c r="L125" s="22">
        <v>0</v>
      </c>
      <c r="M125" s="22">
        <v>1</v>
      </c>
      <c r="N125" s="22">
        <v>0</v>
      </c>
      <c r="O125" s="22">
        <f>SUM(M125:N125)</f>
        <v>1</v>
      </c>
      <c r="P125" s="125">
        <v>33</v>
      </c>
      <c r="Q125" s="125">
        <v>23</v>
      </c>
      <c r="R125" s="125">
        <v>21</v>
      </c>
      <c r="S125" s="22">
        <v>16</v>
      </c>
      <c r="T125" s="22">
        <f t="shared" si="20"/>
        <v>37</v>
      </c>
      <c r="U125" s="27">
        <v>0</v>
      </c>
      <c r="V125" s="13">
        <f t="shared" si="11"/>
        <v>48</v>
      </c>
      <c r="W125" s="23">
        <f>SUM(L125:N125)</f>
        <v>1</v>
      </c>
      <c r="X125" s="24">
        <f t="shared" si="17"/>
        <v>596</v>
      </c>
      <c r="Y125" s="24">
        <f t="shared" si="19"/>
        <v>595</v>
      </c>
      <c r="Z125" s="202">
        <f t="shared" si="18"/>
        <v>595</v>
      </c>
    </row>
    <row r="126" spans="1:26" ht="14.25" x14ac:dyDescent="0.2">
      <c r="A126" s="20">
        <v>44009.333333333336</v>
      </c>
      <c r="B126" s="27">
        <v>5</v>
      </c>
      <c r="C126" s="14">
        <f t="shared" si="10"/>
        <v>1268</v>
      </c>
      <c r="D126" s="21"/>
      <c r="E126" s="21"/>
      <c r="F126" s="21"/>
      <c r="G126" s="21">
        <f t="shared" si="12"/>
        <v>8.5714285714285712</v>
      </c>
      <c r="H126" s="21">
        <f t="shared" si="9"/>
        <v>0.73529411764705888</v>
      </c>
      <c r="I126" s="21">
        <f t="shared" si="15"/>
        <v>0.60924369747899176</v>
      </c>
      <c r="J126" s="26">
        <f t="shared" si="14"/>
        <v>4.264705882352942</v>
      </c>
      <c r="K126" s="21">
        <f t="shared" si="16"/>
        <v>6.0294117647058822</v>
      </c>
      <c r="L126" s="22"/>
      <c r="M126" s="22"/>
      <c r="N126" s="22"/>
      <c r="O126" s="22"/>
      <c r="P126" s="125"/>
      <c r="Q126" s="125"/>
      <c r="R126" s="125"/>
      <c r="S126" s="22"/>
      <c r="T126" s="22"/>
      <c r="U126" s="27">
        <v>0</v>
      </c>
      <c r="V126" s="13">
        <f t="shared" si="11"/>
        <v>48</v>
      </c>
      <c r="W126" s="25">
        <v>1</v>
      </c>
      <c r="X126" s="24">
        <f t="shared" si="17"/>
        <v>597</v>
      </c>
      <c r="Y126" s="24">
        <f t="shared" si="19"/>
        <v>595</v>
      </c>
      <c r="Z126" s="202">
        <f t="shared" si="18"/>
        <v>595</v>
      </c>
    </row>
    <row r="127" spans="1:26" ht="14.25" x14ac:dyDescent="0.2">
      <c r="A127" s="20">
        <v>44010.333333333336</v>
      </c>
      <c r="B127" s="27">
        <v>4</v>
      </c>
      <c r="C127" s="14">
        <f t="shared" si="10"/>
        <v>1272</v>
      </c>
      <c r="D127" s="21"/>
      <c r="E127" s="21"/>
      <c r="F127" s="21"/>
      <c r="G127" s="21">
        <f t="shared" si="12"/>
        <v>9.7142857142857135</v>
      </c>
      <c r="H127" s="21">
        <f t="shared" si="9"/>
        <v>0.58823529411764708</v>
      </c>
      <c r="I127" s="21">
        <f t="shared" si="15"/>
        <v>0.69327731092436984</v>
      </c>
      <c r="J127" s="26">
        <f t="shared" si="14"/>
        <v>4.8529411764705888</v>
      </c>
      <c r="K127" s="21">
        <f t="shared" si="16"/>
        <v>6.3235294117647056</v>
      </c>
      <c r="L127" s="22"/>
      <c r="M127" s="22"/>
      <c r="N127" s="22"/>
      <c r="O127" s="22"/>
      <c r="P127" s="125"/>
      <c r="Q127" s="125"/>
      <c r="R127" s="125"/>
      <c r="S127" s="22"/>
      <c r="T127" s="22"/>
      <c r="U127" s="27">
        <v>0</v>
      </c>
      <c r="V127" s="13">
        <f t="shared" si="11"/>
        <v>48</v>
      </c>
      <c r="W127" s="25">
        <v>1</v>
      </c>
      <c r="X127" s="24">
        <f t="shared" si="17"/>
        <v>599</v>
      </c>
      <c r="Y127" s="24">
        <f t="shared" si="19"/>
        <v>600</v>
      </c>
      <c r="Z127" s="202">
        <f t="shared" si="18"/>
        <v>600</v>
      </c>
    </row>
    <row r="128" spans="1:26" ht="14.25" x14ac:dyDescent="0.2">
      <c r="A128" s="20">
        <v>44011.333333333336</v>
      </c>
      <c r="B128" s="27">
        <v>6</v>
      </c>
      <c r="C128" s="14">
        <f t="shared" si="10"/>
        <v>1278</v>
      </c>
      <c r="D128" s="21"/>
      <c r="E128" s="21"/>
      <c r="F128" s="21"/>
      <c r="G128" s="21">
        <f t="shared" si="12"/>
        <v>10.857142857142858</v>
      </c>
      <c r="H128" s="21">
        <f t="shared" si="9"/>
        <v>0.88235294117647056</v>
      </c>
      <c r="I128" s="21">
        <f t="shared" si="15"/>
        <v>0.77731092436974791</v>
      </c>
      <c r="J128" s="26">
        <f t="shared" si="14"/>
        <v>5.4411764705882355</v>
      </c>
      <c r="K128" s="21">
        <f t="shared" si="16"/>
        <v>7.0588235294117645</v>
      </c>
      <c r="L128" s="22">
        <v>1</v>
      </c>
      <c r="M128" s="22">
        <v>1</v>
      </c>
      <c r="N128" s="22">
        <v>0</v>
      </c>
      <c r="O128" s="22">
        <f>SUM(M128:N128)</f>
        <v>1</v>
      </c>
      <c r="P128" s="125">
        <v>27</v>
      </c>
      <c r="Q128" s="125">
        <v>20</v>
      </c>
      <c r="R128" s="125">
        <v>19</v>
      </c>
      <c r="S128" s="22">
        <v>17</v>
      </c>
      <c r="T128" s="22">
        <f t="shared" si="20"/>
        <v>36</v>
      </c>
      <c r="U128" s="27">
        <v>0</v>
      </c>
      <c r="V128" s="13">
        <f t="shared" si="11"/>
        <v>48</v>
      </c>
      <c r="W128" s="23">
        <f>SUM(L128:N128)</f>
        <v>2</v>
      </c>
      <c r="X128" s="24">
        <f t="shared" si="17"/>
        <v>599</v>
      </c>
      <c r="Y128" s="24">
        <f t="shared" si="19"/>
        <v>600</v>
      </c>
      <c r="Z128" s="202">
        <f t="shared" si="18"/>
        <v>600</v>
      </c>
    </row>
    <row r="129" spans="1:26" ht="14.25" x14ac:dyDescent="0.2">
      <c r="A129" s="20">
        <v>44012.333333333336</v>
      </c>
      <c r="B129" s="27">
        <v>23</v>
      </c>
      <c r="C129" s="14">
        <f t="shared" si="10"/>
        <v>1301</v>
      </c>
      <c r="D129" s="21"/>
      <c r="E129" s="21"/>
      <c r="F129" s="21"/>
      <c r="G129" s="21">
        <f t="shared" si="12"/>
        <v>10</v>
      </c>
      <c r="H129" s="21">
        <f t="shared" si="9"/>
        <v>3.3823529411764706</v>
      </c>
      <c r="I129" s="21">
        <f t="shared" si="15"/>
        <v>1.2605042016806725</v>
      </c>
      <c r="J129" s="26">
        <f t="shared" si="14"/>
        <v>8.8235294117647065</v>
      </c>
      <c r="K129" s="21">
        <f t="shared" si="16"/>
        <v>10.294117647058824</v>
      </c>
      <c r="L129" s="22">
        <v>1</v>
      </c>
      <c r="M129" s="22">
        <v>1</v>
      </c>
      <c r="N129" s="22">
        <v>0</v>
      </c>
      <c r="O129" s="22">
        <f>SUM(M129:N129)</f>
        <v>1</v>
      </c>
      <c r="P129" s="125">
        <v>37</v>
      </c>
      <c r="Q129" s="125">
        <v>22</v>
      </c>
      <c r="R129" s="125">
        <v>19</v>
      </c>
      <c r="S129" s="22">
        <v>17</v>
      </c>
      <c r="T129" s="22">
        <f t="shared" si="20"/>
        <v>36</v>
      </c>
      <c r="U129" s="27">
        <v>0</v>
      </c>
      <c r="V129" s="13">
        <f t="shared" si="11"/>
        <v>48</v>
      </c>
      <c r="W129" s="23">
        <f>SUM(L129:N129)</f>
        <v>2</v>
      </c>
      <c r="X129" s="24">
        <f t="shared" si="17"/>
        <v>600</v>
      </c>
      <c r="Y129" s="24">
        <f t="shared" si="19"/>
        <v>600</v>
      </c>
      <c r="Z129" s="202">
        <f t="shared" si="18"/>
        <v>600</v>
      </c>
    </row>
    <row r="130" spans="1:26" ht="14.25" x14ac:dyDescent="0.2">
      <c r="A130" s="20">
        <v>44013.333333333336</v>
      </c>
      <c r="B130" s="27">
        <v>15</v>
      </c>
      <c r="C130" s="14">
        <f t="shared" si="10"/>
        <v>1316</v>
      </c>
      <c r="D130" s="21"/>
      <c r="E130" s="21"/>
      <c r="F130" s="21"/>
      <c r="G130" s="21">
        <f t="shared" si="12"/>
        <v>9.7142857142857135</v>
      </c>
      <c r="H130" s="21">
        <f t="shared" si="9"/>
        <v>2.2058823529411766</v>
      </c>
      <c r="I130" s="21">
        <f t="shared" si="15"/>
        <v>1.4285714285714286</v>
      </c>
      <c r="J130" s="26">
        <f t="shared" si="14"/>
        <v>10</v>
      </c>
      <c r="K130" s="21">
        <f t="shared" si="16"/>
        <v>12.5</v>
      </c>
      <c r="L130" s="22">
        <v>1</v>
      </c>
      <c r="M130" s="22">
        <v>1</v>
      </c>
      <c r="N130" s="22">
        <v>0</v>
      </c>
      <c r="O130" s="22">
        <f>SUM(M130:N130)</f>
        <v>1</v>
      </c>
      <c r="P130" s="125">
        <v>40</v>
      </c>
      <c r="Q130" s="125">
        <v>22</v>
      </c>
      <c r="R130" s="125">
        <v>18</v>
      </c>
      <c r="S130" s="22">
        <v>14</v>
      </c>
      <c r="T130" s="22">
        <f t="shared" si="20"/>
        <v>32</v>
      </c>
      <c r="U130" s="27">
        <v>0</v>
      </c>
      <c r="V130" s="13">
        <f t="shared" si="11"/>
        <v>48</v>
      </c>
      <c r="W130" s="23">
        <f>SUM(L130:N130)</f>
        <v>2</v>
      </c>
      <c r="X130" s="24">
        <f t="shared" si="17"/>
        <v>600</v>
      </c>
      <c r="Y130" s="24">
        <f t="shared" si="19"/>
        <v>600</v>
      </c>
      <c r="Z130" s="202">
        <f t="shared" si="18"/>
        <v>600</v>
      </c>
    </row>
    <row r="131" spans="1:26" ht="14.25" x14ac:dyDescent="0.2">
      <c r="A131" s="20">
        <v>44014.333333333336</v>
      </c>
      <c r="B131" s="27">
        <v>13</v>
      </c>
      <c r="C131" s="14">
        <f t="shared" si="10"/>
        <v>1329</v>
      </c>
      <c r="D131" s="21"/>
      <c r="E131" s="21"/>
      <c r="F131" s="21"/>
      <c r="G131" s="21">
        <f t="shared" si="12"/>
        <v>9.4285714285714288</v>
      </c>
      <c r="H131" s="21">
        <f t="shared" si="9"/>
        <v>1.911764705882353</v>
      </c>
      <c r="I131" s="21">
        <f t="shared" si="15"/>
        <v>1.596638655462185</v>
      </c>
      <c r="J131" s="26">
        <f t="shared" si="14"/>
        <v>11.176470588235295</v>
      </c>
      <c r="K131" s="21">
        <f t="shared" si="16"/>
        <v>13.970588235294118</v>
      </c>
      <c r="L131" s="22">
        <v>2</v>
      </c>
      <c r="M131" s="22">
        <v>1</v>
      </c>
      <c r="N131" s="22">
        <v>0</v>
      </c>
      <c r="O131" s="22">
        <f>SUM(M131:N131)</f>
        <v>1</v>
      </c>
      <c r="P131" s="125">
        <v>34</v>
      </c>
      <c r="Q131" s="125">
        <v>24</v>
      </c>
      <c r="R131" s="125">
        <v>20</v>
      </c>
      <c r="S131" s="22">
        <v>12</v>
      </c>
      <c r="T131" s="22">
        <f t="shared" si="20"/>
        <v>32</v>
      </c>
      <c r="U131" s="27">
        <v>0</v>
      </c>
      <c r="V131" s="13">
        <f t="shared" si="11"/>
        <v>48</v>
      </c>
      <c r="W131" s="23">
        <f>SUM(L131:N131)</f>
        <v>3</v>
      </c>
      <c r="X131" s="24">
        <f t="shared" si="17"/>
        <v>602</v>
      </c>
      <c r="Y131" s="24">
        <f t="shared" si="19"/>
        <v>600</v>
      </c>
      <c r="Z131" s="202">
        <f t="shared" si="18"/>
        <v>600</v>
      </c>
    </row>
    <row r="132" spans="1:26" ht="14.25" x14ac:dyDescent="0.2">
      <c r="A132" s="20">
        <v>44015.333333333336</v>
      </c>
      <c r="B132" s="27">
        <v>4</v>
      </c>
      <c r="C132" s="14">
        <f t="shared" si="10"/>
        <v>1333</v>
      </c>
      <c r="D132" s="21"/>
      <c r="E132" s="21"/>
      <c r="F132" s="21"/>
      <c r="G132" s="21">
        <f t="shared" si="12"/>
        <v>9.5714285714285712</v>
      </c>
      <c r="H132" s="21">
        <f t="shared" ref="H132:H195" si="21">B132/6.8</f>
        <v>0.58823529411764708</v>
      </c>
      <c r="I132" s="21">
        <f t="shared" si="15"/>
        <v>1.4705882352941175</v>
      </c>
      <c r="J132" s="26">
        <f t="shared" si="14"/>
        <v>10.294117647058822</v>
      </c>
      <c r="K132" s="21">
        <f t="shared" si="16"/>
        <v>14.264705882352942</v>
      </c>
      <c r="L132" s="22">
        <v>2</v>
      </c>
      <c r="M132" s="22">
        <v>0</v>
      </c>
      <c r="N132" s="22">
        <v>0</v>
      </c>
      <c r="O132" s="22">
        <f>SUM(M132:N132)</f>
        <v>0</v>
      </c>
      <c r="P132" s="125">
        <v>32</v>
      </c>
      <c r="Q132" s="125">
        <v>22</v>
      </c>
      <c r="R132" s="125">
        <v>19</v>
      </c>
      <c r="S132" s="22">
        <v>19</v>
      </c>
      <c r="T132" s="22">
        <f t="shared" si="20"/>
        <v>38</v>
      </c>
      <c r="U132" s="27">
        <v>0</v>
      </c>
      <c r="V132" s="13">
        <f t="shared" si="11"/>
        <v>48</v>
      </c>
      <c r="W132" s="23">
        <f>SUM(L132:N132)</f>
        <v>2</v>
      </c>
      <c r="X132" s="24">
        <f t="shared" si="17"/>
        <v>605</v>
      </c>
      <c r="Y132" s="24">
        <f t="shared" si="19"/>
        <v>605</v>
      </c>
      <c r="Z132" s="202">
        <f t="shared" si="18"/>
        <v>605</v>
      </c>
    </row>
    <row r="133" spans="1:26" ht="14.25" x14ac:dyDescent="0.2">
      <c r="A133" s="20">
        <v>44016.333333333336</v>
      </c>
      <c r="B133" s="27">
        <v>3</v>
      </c>
      <c r="C133" s="14">
        <f t="shared" ref="C133:C196" si="22">SUM(C132,B133)</f>
        <v>1336</v>
      </c>
      <c r="D133" s="21"/>
      <c r="E133" s="21"/>
      <c r="F133" s="21"/>
      <c r="G133" s="21">
        <f t="shared" si="12"/>
        <v>7.4285714285714288</v>
      </c>
      <c r="H133" s="21">
        <f t="shared" si="21"/>
        <v>0.44117647058823528</v>
      </c>
      <c r="I133" s="21">
        <f t="shared" si="15"/>
        <v>1.4285714285714286</v>
      </c>
      <c r="J133" s="26">
        <f t="shared" si="14"/>
        <v>10</v>
      </c>
      <c r="K133" s="21">
        <f t="shared" si="16"/>
        <v>14.264705882352942</v>
      </c>
      <c r="L133" s="22"/>
      <c r="M133" s="22"/>
      <c r="N133" s="22"/>
      <c r="O133" s="22"/>
      <c r="P133" s="125"/>
      <c r="Q133" s="125"/>
      <c r="R133" s="125"/>
      <c r="S133" s="22"/>
      <c r="T133" s="22"/>
      <c r="U133" s="27">
        <v>0</v>
      </c>
      <c r="V133" s="13">
        <f t="shared" ref="V133:V196" si="23">SUM(V132,U133)</f>
        <v>48</v>
      </c>
      <c r="W133" s="25">
        <v>2</v>
      </c>
      <c r="X133" s="24">
        <f t="shared" si="17"/>
        <v>608</v>
      </c>
      <c r="Y133" s="24">
        <f t="shared" si="19"/>
        <v>610</v>
      </c>
      <c r="Z133" s="202">
        <f t="shared" si="18"/>
        <v>610</v>
      </c>
    </row>
    <row r="134" spans="1:26" ht="14.25" x14ac:dyDescent="0.2">
      <c r="A134" s="20">
        <v>44017.333333333336</v>
      </c>
      <c r="B134" s="27">
        <v>2</v>
      </c>
      <c r="C134" s="14">
        <f t="shared" si="22"/>
        <v>1338</v>
      </c>
      <c r="D134" s="21"/>
      <c r="E134" s="21"/>
      <c r="F134" s="21"/>
      <c r="G134" s="21">
        <f t="shared" si="12"/>
        <v>6.2857142857142856</v>
      </c>
      <c r="H134" s="21">
        <f t="shared" si="21"/>
        <v>0.29411764705882354</v>
      </c>
      <c r="I134" s="21">
        <f t="shared" si="15"/>
        <v>1.3865546218487397</v>
      </c>
      <c r="J134" s="26">
        <f t="shared" si="14"/>
        <v>9.7058823529411775</v>
      </c>
      <c r="K134" s="21">
        <f t="shared" si="16"/>
        <v>14.558823529411766</v>
      </c>
      <c r="L134" s="22"/>
      <c r="M134" s="22"/>
      <c r="N134" s="22"/>
      <c r="O134" s="22"/>
      <c r="P134" s="125"/>
      <c r="Q134" s="125"/>
      <c r="R134" s="125"/>
      <c r="S134" s="22"/>
      <c r="T134" s="22"/>
      <c r="U134" s="27">
        <v>0</v>
      </c>
      <c r="V134" s="13">
        <f t="shared" si="23"/>
        <v>48</v>
      </c>
      <c r="W134" s="25">
        <v>2</v>
      </c>
      <c r="X134" s="24">
        <f t="shared" si="17"/>
        <v>608</v>
      </c>
      <c r="Y134" s="24">
        <f t="shared" si="19"/>
        <v>610</v>
      </c>
      <c r="Z134" s="202">
        <f t="shared" si="18"/>
        <v>610</v>
      </c>
    </row>
    <row r="135" spans="1:26" ht="14.25" x14ac:dyDescent="0.2">
      <c r="A135" s="20">
        <v>44018.333333333336</v>
      </c>
      <c r="B135" s="27">
        <v>7</v>
      </c>
      <c r="C135" s="14">
        <f t="shared" si="22"/>
        <v>1345</v>
      </c>
      <c r="D135" s="21"/>
      <c r="E135" s="21"/>
      <c r="F135" s="21"/>
      <c r="G135" s="21">
        <f t="shared" ref="G135:G198" si="24">AVERAGE(B132:B138)</f>
        <v>5.2857142857142856</v>
      </c>
      <c r="H135" s="21">
        <f t="shared" si="21"/>
        <v>1.0294117647058825</v>
      </c>
      <c r="I135" s="21">
        <f t="shared" si="15"/>
        <v>1.4075630252100841</v>
      </c>
      <c r="J135" s="26">
        <f t="shared" si="14"/>
        <v>9.8529411764705888</v>
      </c>
      <c r="K135" s="21">
        <f t="shared" si="16"/>
        <v>15.294117647058826</v>
      </c>
      <c r="L135" s="22">
        <v>3</v>
      </c>
      <c r="M135" s="22">
        <v>1</v>
      </c>
      <c r="N135" s="22">
        <v>0</v>
      </c>
      <c r="O135" s="22">
        <f>SUM(M135:N135)</f>
        <v>1</v>
      </c>
      <c r="P135" s="125">
        <v>33</v>
      </c>
      <c r="Q135" s="125">
        <v>23</v>
      </c>
      <c r="R135" s="125">
        <v>22</v>
      </c>
      <c r="S135" s="22">
        <v>17</v>
      </c>
      <c r="T135" s="22">
        <f t="shared" si="20"/>
        <v>39</v>
      </c>
      <c r="U135" s="27">
        <v>0</v>
      </c>
      <c r="V135" s="13">
        <f t="shared" si="23"/>
        <v>48</v>
      </c>
      <c r="W135" s="23">
        <f>SUM(L135:N135)</f>
        <v>4</v>
      </c>
      <c r="X135" s="24">
        <f t="shared" si="17"/>
        <v>608</v>
      </c>
      <c r="Y135" s="24">
        <f t="shared" si="19"/>
        <v>610</v>
      </c>
      <c r="Z135" s="202">
        <f t="shared" si="18"/>
        <v>610</v>
      </c>
    </row>
    <row r="136" spans="1:26" ht="14.25" x14ac:dyDescent="0.2">
      <c r="A136" s="20">
        <v>44019.333333333336</v>
      </c>
      <c r="B136" s="27">
        <v>8</v>
      </c>
      <c r="C136" s="14">
        <f t="shared" si="22"/>
        <v>1353</v>
      </c>
      <c r="D136" s="21"/>
      <c r="E136" s="21"/>
      <c r="F136" s="21"/>
      <c r="G136" s="21">
        <f t="shared" si="24"/>
        <v>6.5714285714285712</v>
      </c>
      <c r="H136" s="21">
        <f t="shared" si="21"/>
        <v>1.1764705882352942</v>
      </c>
      <c r="I136" s="21">
        <f t="shared" si="15"/>
        <v>1.0924369747899161</v>
      </c>
      <c r="J136" s="26">
        <f t="shared" si="14"/>
        <v>7.6470588235294121</v>
      </c>
      <c r="K136" s="21">
        <f t="shared" si="16"/>
        <v>16.47058823529412</v>
      </c>
      <c r="L136" s="22">
        <v>4</v>
      </c>
      <c r="M136" s="22">
        <v>1</v>
      </c>
      <c r="N136" s="22">
        <v>0</v>
      </c>
      <c r="O136" s="22">
        <f>SUM(M136:N136)</f>
        <v>1</v>
      </c>
      <c r="P136" s="125">
        <v>39</v>
      </c>
      <c r="Q136" s="125">
        <v>18</v>
      </c>
      <c r="R136" s="125">
        <v>16</v>
      </c>
      <c r="S136" s="22">
        <v>19</v>
      </c>
      <c r="T136" s="22">
        <f t="shared" si="20"/>
        <v>35</v>
      </c>
      <c r="U136" s="27">
        <v>0</v>
      </c>
      <c r="V136" s="13">
        <f t="shared" si="23"/>
        <v>48</v>
      </c>
      <c r="W136" s="23">
        <f>SUM(L136:N136)</f>
        <v>5</v>
      </c>
      <c r="X136" s="24">
        <f t="shared" si="17"/>
        <v>607</v>
      </c>
      <c r="Y136" s="24">
        <f t="shared" si="19"/>
        <v>605</v>
      </c>
      <c r="Z136" s="202">
        <f t="shared" si="18"/>
        <v>610</v>
      </c>
    </row>
    <row r="137" spans="1:26" ht="14.25" x14ac:dyDescent="0.2">
      <c r="A137" s="20">
        <v>44020.333333333336</v>
      </c>
      <c r="B137" s="27">
        <v>7</v>
      </c>
      <c r="C137" s="14">
        <f t="shared" si="22"/>
        <v>1360</v>
      </c>
      <c r="D137" s="21"/>
      <c r="E137" s="21"/>
      <c r="F137" s="21"/>
      <c r="G137" s="21">
        <f t="shared" si="24"/>
        <v>8.1428571428571423</v>
      </c>
      <c r="H137" s="21">
        <f t="shared" si="21"/>
        <v>1.0294117647058825</v>
      </c>
      <c r="I137" s="21">
        <f t="shared" si="15"/>
        <v>0.92436974789915971</v>
      </c>
      <c r="J137" s="26">
        <f t="shared" si="14"/>
        <v>6.4705882352941178</v>
      </c>
      <c r="K137" s="21">
        <f t="shared" si="16"/>
        <v>16.47058823529412</v>
      </c>
      <c r="L137" s="22">
        <v>4</v>
      </c>
      <c r="M137" s="22">
        <v>1</v>
      </c>
      <c r="N137" s="22">
        <v>0</v>
      </c>
      <c r="O137" s="22">
        <f>SUM(M137:N137)</f>
        <v>1</v>
      </c>
      <c r="P137" s="125">
        <v>35</v>
      </c>
      <c r="Q137" s="125">
        <v>18</v>
      </c>
      <c r="R137" s="125">
        <v>18</v>
      </c>
      <c r="S137" s="22">
        <v>20</v>
      </c>
      <c r="T137" s="22">
        <f t="shared" si="20"/>
        <v>38</v>
      </c>
      <c r="U137" s="27">
        <v>0</v>
      </c>
      <c r="V137" s="13">
        <f t="shared" si="23"/>
        <v>48</v>
      </c>
      <c r="W137" s="23">
        <f>SUM(L137:N137)</f>
        <v>5</v>
      </c>
      <c r="X137" s="24">
        <f t="shared" si="17"/>
        <v>614</v>
      </c>
      <c r="Y137" s="24">
        <f t="shared" si="19"/>
        <v>615</v>
      </c>
      <c r="Z137" s="202">
        <f t="shared" si="18"/>
        <v>615</v>
      </c>
    </row>
    <row r="138" spans="1:26" ht="14.25" x14ac:dyDescent="0.2">
      <c r="A138" s="20">
        <v>44021.333333333336</v>
      </c>
      <c r="B138" s="27">
        <v>6</v>
      </c>
      <c r="C138" s="14">
        <f t="shared" si="22"/>
        <v>1366</v>
      </c>
      <c r="D138" s="21"/>
      <c r="E138" s="21"/>
      <c r="F138" s="21"/>
      <c r="G138" s="21">
        <f t="shared" si="24"/>
        <v>8.2857142857142865</v>
      </c>
      <c r="H138" s="21">
        <f t="shared" si="21"/>
        <v>0.88235294117647056</v>
      </c>
      <c r="I138" s="21">
        <f t="shared" si="15"/>
        <v>0.77731092436974791</v>
      </c>
      <c r="J138" s="26">
        <f t="shared" si="14"/>
        <v>5.4411764705882355</v>
      </c>
      <c r="K138" s="21">
        <f t="shared" si="16"/>
        <v>16.617647058823529</v>
      </c>
      <c r="L138" s="22">
        <v>2</v>
      </c>
      <c r="M138" s="22">
        <v>1</v>
      </c>
      <c r="N138" s="22">
        <v>0</v>
      </c>
      <c r="O138" s="22">
        <f>SUM(M138:N138)</f>
        <v>1</v>
      </c>
      <c r="P138" s="125">
        <v>31</v>
      </c>
      <c r="Q138" s="125">
        <v>22</v>
      </c>
      <c r="R138" s="125">
        <v>22</v>
      </c>
      <c r="S138" s="22">
        <v>21</v>
      </c>
      <c r="T138" s="22">
        <f t="shared" si="20"/>
        <v>43</v>
      </c>
      <c r="U138" s="27">
        <v>0</v>
      </c>
      <c r="V138" s="13">
        <f t="shared" si="23"/>
        <v>48</v>
      </c>
      <c r="W138" s="23">
        <f>SUM(L138:N138)</f>
        <v>3</v>
      </c>
      <c r="X138" s="24">
        <f t="shared" si="17"/>
        <v>621</v>
      </c>
      <c r="Y138" s="24">
        <f t="shared" si="19"/>
        <v>620</v>
      </c>
      <c r="Z138" s="202">
        <f t="shared" si="18"/>
        <v>620</v>
      </c>
    </row>
    <row r="139" spans="1:26" ht="14.25" x14ac:dyDescent="0.2">
      <c r="A139" s="20">
        <v>44022.333333333336</v>
      </c>
      <c r="B139" s="27">
        <v>13</v>
      </c>
      <c r="C139" s="14">
        <f t="shared" si="22"/>
        <v>1379</v>
      </c>
      <c r="D139" s="21"/>
      <c r="E139" s="21"/>
      <c r="F139" s="21"/>
      <c r="G139" s="21">
        <f t="shared" si="24"/>
        <v>8.1428571428571423</v>
      </c>
      <c r="H139" s="21">
        <f t="shared" si="21"/>
        <v>1.911764705882353</v>
      </c>
      <c r="I139" s="21">
        <f t="shared" si="15"/>
        <v>0.96638655462184886</v>
      </c>
      <c r="J139" s="26">
        <f t="shared" ref="J139:J202" si="25">H133+H134+H135+H136+H137+H138+H139</f>
        <v>6.764705882352942</v>
      </c>
      <c r="K139" s="21">
        <f t="shared" si="16"/>
        <v>17.058823529411764</v>
      </c>
      <c r="L139" s="22">
        <v>0</v>
      </c>
      <c r="M139" s="22">
        <v>1</v>
      </c>
      <c r="N139" s="22">
        <v>0</v>
      </c>
      <c r="O139" s="22">
        <f>SUM(M139:N139)</f>
        <v>1</v>
      </c>
      <c r="P139" s="125">
        <v>32</v>
      </c>
      <c r="Q139" s="125">
        <v>19</v>
      </c>
      <c r="R139" s="125">
        <v>19</v>
      </c>
      <c r="S139" s="22">
        <v>20</v>
      </c>
      <c r="T139" s="22">
        <f t="shared" si="20"/>
        <v>39</v>
      </c>
      <c r="U139" s="27">
        <v>0</v>
      </c>
      <c r="V139" s="13">
        <f t="shared" si="23"/>
        <v>48</v>
      </c>
      <c r="W139" s="23">
        <f>SUM(L139:N139)</f>
        <v>1</v>
      </c>
      <c r="X139" s="24">
        <f t="shared" si="17"/>
        <v>633</v>
      </c>
      <c r="Y139" s="24">
        <f t="shared" si="19"/>
        <v>635</v>
      </c>
      <c r="Z139" s="202">
        <f t="shared" si="18"/>
        <v>635</v>
      </c>
    </row>
    <row r="140" spans="1:26" ht="14.25" x14ac:dyDescent="0.2">
      <c r="A140" s="20">
        <v>44023.333333333336</v>
      </c>
      <c r="B140" s="27">
        <v>14</v>
      </c>
      <c r="C140" s="14">
        <f t="shared" si="22"/>
        <v>1393</v>
      </c>
      <c r="D140" s="21"/>
      <c r="E140" s="21"/>
      <c r="F140" s="21"/>
      <c r="G140" s="21">
        <f t="shared" si="24"/>
        <v>9.1428571428571423</v>
      </c>
      <c r="H140" s="21">
        <f t="shared" si="21"/>
        <v>2.0588235294117649</v>
      </c>
      <c r="I140" s="21">
        <f t="shared" ref="I140:I203" si="26">(H134+H135+H136+H137+H138+H139+H140)/7</f>
        <v>1.1974789915966386</v>
      </c>
      <c r="J140" s="26">
        <f t="shared" si="25"/>
        <v>8.382352941176471</v>
      </c>
      <c r="K140" s="21">
        <f t="shared" si="16"/>
        <v>18.382352941176471</v>
      </c>
      <c r="L140" s="22"/>
      <c r="M140" s="22"/>
      <c r="N140" s="22"/>
      <c r="O140" s="22"/>
      <c r="P140" s="125"/>
      <c r="Q140" s="125"/>
      <c r="R140" s="125"/>
      <c r="S140" s="22"/>
      <c r="T140" s="22"/>
      <c r="U140" s="27">
        <v>0</v>
      </c>
      <c r="V140" s="13">
        <f t="shared" si="23"/>
        <v>48</v>
      </c>
      <c r="W140" s="25">
        <v>1</v>
      </c>
      <c r="X140" s="24">
        <f t="shared" si="17"/>
        <v>638</v>
      </c>
      <c r="Y140" s="24">
        <f t="shared" si="19"/>
        <v>640</v>
      </c>
      <c r="Z140" s="202">
        <f t="shared" si="18"/>
        <v>640</v>
      </c>
    </row>
    <row r="141" spans="1:26" ht="14.25" x14ac:dyDescent="0.2">
      <c r="A141" s="20">
        <v>44024.333333333336</v>
      </c>
      <c r="B141" s="27">
        <v>3</v>
      </c>
      <c r="C141" s="14">
        <f t="shared" si="22"/>
        <v>1396</v>
      </c>
      <c r="D141" s="21"/>
      <c r="E141" s="21"/>
      <c r="F141" s="21"/>
      <c r="G141" s="21">
        <f t="shared" si="24"/>
        <v>10.142857142857142</v>
      </c>
      <c r="H141" s="21">
        <f t="shared" si="21"/>
        <v>0.44117647058823528</v>
      </c>
      <c r="I141" s="21">
        <f t="shared" si="26"/>
        <v>1.2184873949579831</v>
      </c>
      <c r="J141" s="26">
        <f t="shared" si="25"/>
        <v>8.5294117647058822</v>
      </c>
      <c r="K141" s="21">
        <f t="shared" si="16"/>
        <v>18.235294117647062</v>
      </c>
      <c r="L141" s="22"/>
      <c r="M141" s="22"/>
      <c r="N141" s="22"/>
      <c r="O141" s="22"/>
      <c r="P141" s="125"/>
      <c r="Q141" s="125"/>
      <c r="R141" s="125"/>
      <c r="S141" s="22"/>
      <c r="T141" s="22"/>
      <c r="U141" s="27">
        <v>0</v>
      </c>
      <c r="V141" s="13">
        <f t="shared" si="23"/>
        <v>48</v>
      </c>
      <c r="W141" s="25">
        <v>1</v>
      </c>
      <c r="X141" s="24">
        <f t="shared" si="17"/>
        <v>642</v>
      </c>
      <c r="Y141" s="24">
        <f t="shared" si="19"/>
        <v>640</v>
      </c>
      <c r="Z141" s="202">
        <f t="shared" si="18"/>
        <v>640</v>
      </c>
    </row>
    <row r="142" spans="1:26" ht="14.25" x14ac:dyDescent="0.2">
      <c r="A142" s="20">
        <v>44025.333333333336</v>
      </c>
      <c r="B142" s="27">
        <v>6</v>
      </c>
      <c r="C142" s="14">
        <f t="shared" si="22"/>
        <v>1402</v>
      </c>
      <c r="D142" s="21"/>
      <c r="E142" s="21"/>
      <c r="F142" s="21"/>
      <c r="G142" s="21">
        <f t="shared" si="24"/>
        <v>10.571428571428571</v>
      </c>
      <c r="H142" s="21">
        <f t="shared" si="21"/>
        <v>0.88235294117647056</v>
      </c>
      <c r="I142" s="21">
        <f t="shared" si="26"/>
        <v>1.1974789915966386</v>
      </c>
      <c r="J142" s="26">
        <f t="shared" si="25"/>
        <v>8.382352941176471</v>
      </c>
      <c r="K142" s="21">
        <f t="shared" si="16"/>
        <v>18.235294117647062</v>
      </c>
      <c r="L142" s="22">
        <v>2</v>
      </c>
      <c r="M142" s="22">
        <v>1</v>
      </c>
      <c r="N142" s="22">
        <v>0</v>
      </c>
      <c r="O142" s="22">
        <f>SUM(M142:N142)</f>
        <v>1</v>
      </c>
      <c r="P142" s="125">
        <v>30</v>
      </c>
      <c r="Q142" s="125">
        <v>24</v>
      </c>
      <c r="R142" s="125">
        <v>22</v>
      </c>
      <c r="S142" s="22">
        <v>21</v>
      </c>
      <c r="T142" s="22">
        <f t="shared" si="20"/>
        <v>43</v>
      </c>
      <c r="U142" s="27">
        <v>0</v>
      </c>
      <c r="V142" s="13">
        <f t="shared" si="23"/>
        <v>48</v>
      </c>
      <c r="W142" s="23">
        <f>SUM(L142:N142)</f>
        <v>3</v>
      </c>
      <c r="X142" s="24">
        <f t="shared" si="17"/>
        <v>646</v>
      </c>
      <c r="Y142" s="24">
        <f t="shared" si="19"/>
        <v>645</v>
      </c>
      <c r="Z142" s="202">
        <f t="shared" si="18"/>
        <v>645</v>
      </c>
    </row>
    <row r="143" spans="1:26" ht="14.25" x14ac:dyDescent="0.2">
      <c r="A143" s="20">
        <v>44026.333333333336</v>
      </c>
      <c r="B143" s="27">
        <v>15</v>
      </c>
      <c r="C143" s="14">
        <f t="shared" si="22"/>
        <v>1417</v>
      </c>
      <c r="D143" s="21"/>
      <c r="E143" s="21"/>
      <c r="F143" s="21"/>
      <c r="G143" s="21">
        <f t="shared" si="24"/>
        <v>10.714285714285714</v>
      </c>
      <c r="H143" s="21">
        <f t="shared" si="21"/>
        <v>2.2058823529411766</v>
      </c>
      <c r="I143" s="21">
        <f t="shared" si="26"/>
        <v>1.3445378151260508</v>
      </c>
      <c r="J143" s="26">
        <f t="shared" si="25"/>
        <v>9.411764705882355</v>
      </c>
      <c r="K143" s="21">
        <f t="shared" si="16"/>
        <v>17.058823529411768</v>
      </c>
      <c r="L143" s="22">
        <v>3</v>
      </c>
      <c r="M143" s="22">
        <v>1</v>
      </c>
      <c r="N143" s="22">
        <v>0</v>
      </c>
      <c r="O143" s="22">
        <f>SUM(M143:N143)</f>
        <v>1</v>
      </c>
      <c r="P143" s="125">
        <v>30</v>
      </c>
      <c r="Q143" s="125">
        <v>21</v>
      </c>
      <c r="R143" s="125">
        <v>21</v>
      </c>
      <c r="S143" s="22">
        <v>18</v>
      </c>
      <c r="T143" s="22">
        <f t="shared" si="20"/>
        <v>39</v>
      </c>
      <c r="U143" s="27">
        <v>0</v>
      </c>
      <c r="V143" s="13">
        <f t="shared" si="23"/>
        <v>48</v>
      </c>
      <c r="W143" s="23">
        <f>SUM(L143:N143)</f>
        <v>4</v>
      </c>
      <c r="X143" s="24">
        <f t="shared" si="17"/>
        <v>668</v>
      </c>
      <c r="Y143" s="24">
        <f t="shared" si="19"/>
        <v>670</v>
      </c>
      <c r="Z143" s="202">
        <f t="shared" si="18"/>
        <v>670</v>
      </c>
    </row>
    <row r="144" spans="1:26" ht="14.25" x14ac:dyDescent="0.2">
      <c r="A144" s="20">
        <v>44027.333333333336</v>
      </c>
      <c r="B144" s="27">
        <v>14</v>
      </c>
      <c r="C144" s="14">
        <f t="shared" si="22"/>
        <v>1431</v>
      </c>
      <c r="D144" s="21"/>
      <c r="E144" s="21"/>
      <c r="F144" s="21"/>
      <c r="G144" s="21">
        <f t="shared" si="24"/>
        <v>9.7142857142857135</v>
      </c>
      <c r="H144" s="21">
        <f t="shared" si="21"/>
        <v>2.0588235294117649</v>
      </c>
      <c r="I144" s="21">
        <f t="shared" si="26"/>
        <v>1.4915966386554622</v>
      </c>
      <c r="J144" s="26">
        <f t="shared" si="25"/>
        <v>10.441176470588236</v>
      </c>
      <c r="K144" s="21">
        <f t="shared" si="16"/>
        <v>16.911764705882355</v>
      </c>
      <c r="L144" s="22">
        <v>6</v>
      </c>
      <c r="M144" s="22">
        <v>1</v>
      </c>
      <c r="N144" s="22">
        <v>0</v>
      </c>
      <c r="O144" s="22">
        <f>SUM(M144:N144)</f>
        <v>1</v>
      </c>
      <c r="P144" s="125">
        <v>28</v>
      </c>
      <c r="Q144" s="125">
        <v>23</v>
      </c>
      <c r="R144" s="125">
        <v>23</v>
      </c>
      <c r="S144" s="22">
        <v>14</v>
      </c>
      <c r="T144" s="22">
        <f t="shared" si="20"/>
        <v>37</v>
      </c>
      <c r="U144" s="27">
        <v>0</v>
      </c>
      <c r="V144" s="13">
        <f t="shared" si="23"/>
        <v>48</v>
      </c>
      <c r="W144" s="23">
        <f>SUM(L144:N144)</f>
        <v>7</v>
      </c>
      <c r="X144" s="24">
        <f t="shared" si="17"/>
        <v>680</v>
      </c>
      <c r="Y144" s="24">
        <f t="shared" si="19"/>
        <v>680</v>
      </c>
      <c r="Z144" s="202">
        <f t="shared" si="18"/>
        <v>680</v>
      </c>
    </row>
    <row r="145" spans="1:26" ht="14.25" x14ac:dyDescent="0.2">
      <c r="A145" s="20">
        <v>44028.333333333336</v>
      </c>
      <c r="B145" s="28">
        <v>9</v>
      </c>
      <c r="C145" s="14">
        <f t="shared" si="22"/>
        <v>1440</v>
      </c>
      <c r="D145" s="21"/>
      <c r="E145" s="21"/>
      <c r="F145" s="21"/>
      <c r="G145" s="21">
        <f t="shared" si="24"/>
        <v>9.5714285714285712</v>
      </c>
      <c r="H145" s="21">
        <f t="shared" si="21"/>
        <v>1.3235294117647058</v>
      </c>
      <c r="I145" s="21">
        <f t="shared" si="26"/>
        <v>1.554621848739496</v>
      </c>
      <c r="J145" s="26">
        <f t="shared" si="25"/>
        <v>10.882352941176473</v>
      </c>
      <c r="K145" s="21">
        <f t="shared" ref="K145:K208" si="27">SUM(H132:H145)</f>
        <v>16.323529411764707</v>
      </c>
      <c r="L145" s="22">
        <v>5</v>
      </c>
      <c r="M145" s="22">
        <v>1</v>
      </c>
      <c r="N145" s="22">
        <v>0</v>
      </c>
      <c r="O145" s="22">
        <f>SUM(M145:N145)</f>
        <v>1</v>
      </c>
      <c r="P145" s="125">
        <v>32</v>
      </c>
      <c r="Q145" s="125">
        <v>21</v>
      </c>
      <c r="R145" s="125">
        <v>19</v>
      </c>
      <c r="S145" s="22">
        <v>15</v>
      </c>
      <c r="T145" s="22">
        <f t="shared" si="20"/>
        <v>34</v>
      </c>
      <c r="U145" s="27">
        <v>0</v>
      </c>
      <c r="V145" s="13">
        <f t="shared" si="23"/>
        <v>48</v>
      </c>
      <c r="W145" s="23">
        <f>SUM(L145:N145)</f>
        <v>6</v>
      </c>
      <c r="X145" s="24">
        <f t="shared" si="17"/>
        <v>694</v>
      </c>
      <c r="Y145" s="24">
        <f t="shared" si="19"/>
        <v>695</v>
      </c>
      <c r="Z145" s="202">
        <f t="shared" si="18"/>
        <v>695</v>
      </c>
    </row>
    <row r="146" spans="1:26" ht="14.25" x14ac:dyDescent="0.2">
      <c r="A146" s="20">
        <v>44029.333333333336</v>
      </c>
      <c r="B146" s="28">
        <v>14</v>
      </c>
      <c r="C146" s="14">
        <f t="shared" si="22"/>
        <v>1454</v>
      </c>
      <c r="D146" s="21"/>
      <c r="E146" s="21"/>
      <c r="F146" s="21"/>
      <c r="G146" s="21">
        <f t="shared" si="24"/>
        <v>9.7142857142857135</v>
      </c>
      <c r="H146" s="21">
        <f t="shared" si="21"/>
        <v>2.0588235294117649</v>
      </c>
      <c r="I146" s="21">
        <f t="shared" si="26"/>
        <v>1.5756302521008403</v>
      </c>
      <c r="J146" s="26">
        <f t="shared" si="25"/>
        <v>11.029411764705882</v>
      </c>
      <c r="K146" s="21">
        <f t="shared" si="27"/>
        <v>17.794117647058826</v>
      </c>
      <c r="L146" s="22">
        <v>3</v>
      </c>
      <c r="M146" s="22">
        <v>1</v>
      </c>
      <c r="N146" s="22">
        <v>0</v>
      </c>
      <c r="O146" s="22">
        <f>SUM(M146:N146)</f>
        <v>1</v>
      </c>
      <c r="P146" s="125">
        <v>30</v>
      </c>
      <c r="Q146" s="125">
        <v>22</v>
      </c>
      <c r="R146" s="125">
        <v>24</v>
      </c>
      <c r="S146" s="22">
        <v>20</v>
      </c>
      <c r="T146" s="22">
        <f t="shared" si="20"/>
        <v>44</v>
      </c>
      <c r="U146" s="27">
        <v>0</v>
      </c>
      <c r="V146" s="13">
        <f t="shared" si="23"/>
        <v>48</v>
      </c>
      <c r="W146" s="23">
        <f>SUM(L146:N146)</f>
        <v>4</v>
      </c>
      <c r="X146" s="24">
        <f t="shared" si="17"/>
        <v>700</v>
      </c>
      <c r="Y146" s="24">
        <f t="shared" si="19"/>
        <v>700</v>
      </c>
      <c r="Z146" s="202">
        <f t="shared" si="18"/>
        <v>700</v>
      </c>
    </row>
    <row r="147" spans="1:26" ht="14.25" x14ac:dyDescent="0.2">
      <c r="A147" s="20">
        <v>44030.333333333336</v>
      </c>
      <c r="B147" s="28">
        <v>7</v>
      </c>
      <c r="C147" s="14">
        <f t="shared" si="22"/>
        <v>1461</v>
      </c>
      <c r="D147" s="21"/>
      <c r="E147" s="21"/>
      <c r="F147" s="21"/>
      <c r="G147" s="21">
        <f t="shared" si="24"/>
        <v>10</v>
      </c>
      <c r="H147" s="21">
        <f t="shared" si="21"/>
        <v>1.0294117647058825</v>
      </c>
      <c r="I147" s="21">
        <f t="shared" si="26"/>
        <v>1.4285714285714286</v>
      </c>
      <c r="J147" s="26">
        <f t="shared" si="25"/>
        <v>10</v>
      </c>
      <c r="K147" s="21">
        <f t="shared" si="27"/>
        <v>18.382352941176475</v>
      </c>
      <c r="L147" s="22"/>
      <c r="M147" s="22"/>
      <c r="N147" s="22"/>
      <c r="O147" s="22"/>
      <c r="P147" s="125"/>
      <c r="Q147" s="125"/>
      <c r="R147" s="125"/>
      <c r="S147" s="22"/>
      <c r="T147" s="22"/>
      <c r="U147" s="27">
        <v>0</v>
      </c>
      <c r="V147" s="13">
        <f t="shared" si="23"/>
        <v>48</v>
      </c>
      <c r="W147" s="25">
        <v>4</v>
      </c>
      <c r="X147" s="24">
        <f t="shared" ref="X147:X210" si="28">SUM(C133,-W147,-$U$367)</f>
        <v>703</v>
      </c>
      <c r="Y147" s="24">
        <f t="shared" si="19"/>
        <v>705</v>
      </c>
      <c r="Z147" s="202">
        <f t="shared" ref="Z147:Z210" si="29">IF(Y147&gt;Y146,Y147,Y146)</f>
        <v>705</v>
      </c>
    </row>
    <row r="148" spans="1:26" ht="14.25" x14ac:dyDescent="0.2">
      <c r="A148" s="20">
        <v>44031.333333333336</v>
      </c>
      <c r="B148" s="28">
        <v>2</v>
      </c>
      <c r="C148" s="14">
        <f t="shared" si="22"/>
        <v>1463</v>
      </c>
      <c r="D148" s="21"/>
      <c r="E148" s="21"/>
      <c r="F148" s="21"/>
      <c r="G148" s="21">
        <f t="shared" si="24"/>
        <v>9.2857142857142865</v>
      </c>
      <c r="H148" s="21">
        <f t="shared" si="21"/>
        <v>0.29411764705882354</v>
      </c>
      <c r="I148" s="21">
        <f t="shared" si="26"/>
        <v>1.4075630252100841</v>
      </c>
      <c r="J148" s="26">
        <f t="shared" si="25"/>
        <v>9.8529411764705888</v>
      </c>
      <c r="K148" s="21">
        <f t="shared" si="27"/>
        <v>18.382352941176471</v>
      </c>
      <c r="L148" s="22"/>
      <c r="M148" s="22"/>
      <c r="N148" s="22"/>
      <c r="O148" s="22"/>
      <c r="P148" s="125"/>
      <c r="Q148" s="125"/>
      <c r="R148" s="125"/>
      <c r="S148" s="22"/>
      <c r="T148" s="22"/>
      <c r="U148" s="27">
        <v>0</v>
      </c>
      <c r="V148" s="13">
        <f t="shared" si="23"/>
        <v>48</v>
      </c>
      <c r="W148" s="25">
        <v>4</v>
      </c>
      <c r="X148" s="24">
        <f t="shared" si="28"/>
        <v>705</v>
      </c>
      <c r="Y148" s="24">
        <f t="shared" ref="Y148:Y211" si="30">MROUND(X148,5)</f>
        <v>705</v>
      </c>
      <c r="Z148" s="202">
        <f t="shared" si="29"/>
        <v>705</v>
      </c>
    </row>
    <row r="149" spans="1:26" ht="14.25" x14ac:dyDescent="0.2">
      <c r="A149" s="20">
        <v>44032.333333333336</v>
      </c>
      <c r="B149" s="28">
        <v>7</v>
      </c>
      <c r="C149" s="14">
        <f t="shared" si="22"/>
        <v>1470</v>
      </c>
      <c r="D149" s="21"/>
      <c r="E149" s="21"/>
      <c r="F149" s="21"/>
      <c r="G149" s="21">
        <f t="shared" si="24"/>
        <v>10.142857142857142</v>
      </c>
      <c r="H149" s="21">
        <f t="shared" si="21"/>
        <v>1.0294117647058825</v>
      </c>
      <c r="I149" s="21">
        <f t="shared" si="26"/>
        <v>1.4285714285714288</v>
      </c>
      <c r="J149" s="26">
        <f t="shared" si="25"/>
        <v>10.000000000000002</v>
      </c>
      <c r="K149" s="21">
        <f t="shared" si="27"/>
        <v>18.382352941176475</v>
      </c>
      <c r="L149" s="22">
        <v>3</v>
      </c>
      <c r="M149" s="22">
        <v>1</v>
      </c>
      <c r="N149" s="22">
        <v>0</v>
      </c>
      <c r="O149" s="22">
        <f>SUM(M149:N149)</f>
        <v>1</v>
      </c>
      <c r="P149" s="125">
        <v>32</v>
      </c>
      <c r="Q149" s="125">
        <v>21</v>
      </c>
      <c r="R149" s="125">
        <v>20</v>
      </c>
      <c r="S149" s="22">
        <v>22</v>
      </c>
      <c r="T149" s="22">
        <f t="shared" si="20"/>
        <v>42</v>
      </c>
      <c r="U149" s="27">
        <v>0</v>
      </c>
      <c r="V149" s="13">
        <f t="shared" si="23"/>
        <v>48</v>
      </c>
      <c r="W149" s="23">
        <f>SUM(L149:N149)</f>
        <v>4</v>
      </c>
      <c r="X149" s="24">
        <f t="shared" si="28"/>
        <v>712</v>
      </c>
      <c r="Y149" s="24">
        <f t="shared" si="30"/>
        <v>710</v>
      </c>
      <c r="Z149" s="202">
        <f t="shared" si="29"/>
        <v>710</v>
      </c>
    </row>
    <row r="150" spans="1:26" ht="14.25" x14ac:dyDescent="0.2">
      <c r="A150" s="20">
        <v>44033.333333333336</v>
      </c>
      <c r="B150" s="28">
        <v>17</v>
      </c>
      <c r="C150" s="14">
        <f t="shared" si="22"/>
        <v>1487</v>
      </c>
      <c r="D150" s="21"/>
      <c r="E150" s="21"/>
      <c r="F150" s="21"/>
      <c r="G150" s="21">
        <f t="shared" si="24"/>
        <v>10.285714285714286</v>
      </c>
      <c r="H150" s="21">
        <f t="shared" si="21"/>
        <v>2.5</v>
      </c>
      <c r="I150" s="21">
        <f t="shared" si="26"/>
        <v>1.4705882352941175</v>
      </c>
      <c r="J150" s="26">
        <f t="shared" si="25"/>
        <v>10.294117647058822</v>
      </c>
      <c r="K150" s="21">
        <f t="shared" si="27"/>
        <v>19.705882352941181</v>
      </c>
      <c r="L150" s="22">
        <v>4</v>
      </c>
      <c r="M150" s="22">
        <v>1</v>
      </c>
      <c r="N150" s="22">
        <v>0</v>
      </c>
      <c r="O150" s="22">
        <f>SUM(M150:N150)</f>
        <v>1</v>
      </c>
      <c r="P150" s="125">
        <v>36</v>
      </c>
      <c r="Q150" s="125">
        <v>19</v>
      </c>
      <c r="R150" s="125">
        <v>22</v>
      </c>
      <c r="S150" s="22">
        <v>26</v>
      </c>
      <c r="T150" s="22">
        <f t="shared" si="20"/>
        <v>48</v>
      </c>
      <c r="U150" s="27">
        <v>0</v>
      </c>
      <c r="V150" s="13">
        <f t="shared" si="23"/>
        <v>48</v>
      </c>
      <c r="W150" s="23">
        <f>SUM(L150:N150)</f>
        <v>5</v>
      </c>
      <c r="X150" s="24">
        <f t="shared" si="28"/>
        <v>719</v>
      </c>
      <c r="Y150" s="24">
        <f t="shared" si="30"/>
        <v>720</v>
      </c>
      <c r="Z150" s="202">
        <f t="shared" si="29"/>
        <v>720</v>
      </c>
    </row>
    <row r="151" spans="1:26" ht="14.25" x14ac:dyDescent="0.2">
      <c r="A151" s="20">
        <v>44034.333333333336</v>
      </c>
      <c r="B151" s="28">
        <v>9</v>
      </c>
      <c r="C151" s="14">
        <f t="shared" si="22"/>
        <v>1496</v>
      </c>
      <c r="D151" s="21"/>
      <c r="E151" s="21"/>
      <c r="F151" s="21"/>
      <c r="G151" s="21">
        <f t="shared" si="24"/>
        <v>10.142857142857142</v>
      </c>
      <c r="H151" s="21">
        <f t="shared" si="21"/>
        <v>1.3235294117647058</v>
      </c>
      <c r="I151" s="21">
        <f t="shared" si="26"/>
        <v>1.365546218487395</v>
      </c>
      <c r="J151" s="26">
        <f t="shared" si="25"/>
        <v>9.5588235294117645</v>
      </c>
      <c r="K151" s="21">
        <f t="shared" si="27"/>
        <v>20.000000000000004</v>
      </c>
      <c r="L151" s="22">
        <v>4</v>
      </c>
      <c r="M151" s="22">
        <v>1</v>
      </c>
      <c r="N151" s="22">
        <v>0</v>
      </c>
      <c r="O151" s="22">
        <f>SUM(M151:N151)</f>
        <v>1</v>
      </c>
      <c r="P151" s="125">
        <v>31</v>
      </c>
      <c r="Q151" s="125">
        <v>16</v>
      </c>
      <c r="R151" s="125">
        <v>19</v>
      </c>
      <c r="S151" s="22">
        <v>23</v>
      </c>
      <c r="T151" s="22">
        <f t="shared" si="20"/>
        <v>42</v>
      </c>
      <c r="U151" s="27">
        <v>0</v>
      </c>
      <c r="V151" s="13">
        <f t="shared" si="23"/>
        <v>48</v>
      </c>
      <c r="W151" s="23">
        <f>SUM(L151:N151)</f>
        <v>5</v>
      </c>
      <c r="X151" s="24">
        <f t="shared" si="28"/>
        <v>726</v>
      </c>
      <c r="Y151" s="24">
        <f t="shared" si="30"/>
        <v>725</v>
      </c>
      <c r="Z151" s="202">
        <f t="shared" si="29"/>
        <v>725</v>
      </c>
    </row>
    <row r="152" spans="1:26" ht="14.25" x14ac:dyDescent="0.2">
      <c r="A152" s="20">
        <v>44035.333333333336</v>
      </c>
      <c r="B152" s="28">
        <v>15</v>
      </c>
      <c r="C152" s="14">
        <f t="shared" si="22"/>
        <v>1511</v>
      </c>
      <c r="D152" s="21"/>
      <c r="E152" s="21"/>
      <c r="F152" s="21"/>
      <c r="G152" s="21">
        <f t="shared" si="24"/>
        <v>10.142857142857142</v>
      </c>
      <c r="H152" s="21">
        <f t="shared" si="21"/>
        <v>2.2058823529411766</v>
      </c>
      <c r="I152" s="21">
        <f t="shared" si="26"/>
        <v>1.4915966386554622</v>
      </c>
      <c r="J152" s="26">
        <f t="shared" si="25"/>
        <v>10.441176470588236</v>
      </c>
      <c r="K152" s="21">
        <f t="shared" si="27"/>
        <v>21.32352941176471</v>
      </c>
      <c r="L152" s="22">
        <v>8</v>
      </c>
      <c r="M152" s="22">
        <v>1</v>
      </c>
      <c r="N152" s="22">
        <v>0</v>
      </c>
      <c r="O152" s="22">
        <f>SUM(M152:N152)</f>
        <v>1</v>
      </c>
      <c r="P152" s="125">
        <v>46</v>
      </c>
      <c r="Q152" s="125">
        <v>12</v>
      </c>
      <c r="R152" s="125">
        <v>13</v>
      </c>
      <c r="S152" s="22">
        <v>21</v>
      </c>
      <c r="T152" s="22">
        <f t="shared" si="20"/>
        <v>34</v>
      </c>
      <c r="U152" s="27">
        <v>0</v>
      </c>
      <c r="V152" s="13">
        <f t="shared" si="23"/>
        <v>48</v>
      </c>
      <c r="W152" s="23">
        <f>SUM(L152:N152)</f>
        <v>9</v>
      </c>
      <c r="X152" s="24">
        <f t="shared" si="28"/>
        <v>728</v>
      </c>
      <c r="Y152" s="24">
        <f t="shared" si="30"/>
        <v>730</v>
      </c>
      <c r="Z152" s="202">
        <f t="shared" si="29"/>
        <v>730</v>
      </c>
    </row>
    <row r="153" spans="1:26" ht="14.25" x14ac:dyDescent="0.2">
      <c r="A153" s="20">
        <v>44036.333333333336</v>
      </c>
      <c r="B153" s="28">
        <v>15</v>
      </c>
      <c r="C153" s="14">
        <f t="shared" si="22"/>
        <v>1526</v>
      </c>
      <c r="D153" s="21"/>
      <c r="E153" s="21"/>
      <c r="F153" s="21"/>
      <c r="G153" s="21">
        <f t="shared" si="24"/>
        <v>9.7142857142857135</v>
      </c>
      <c r="H153" s="21">
        <f t="shared" si="21"/>
        <v>2.2058823529411766</v>
      </c>
      <c r="I153" s="21">
        <f t="shared" si="26"/>
        <v>1.5126050420168069</v>
      </c>
      <c r="J153" s="26">
        <f t="shared" si="25"/>
        <v>10.588235294117649</v>
      </c>
      <c r="K153" s="21">
        <f t="shared" si="27"/>
        <v>21.617647058823533</v>
      </c>
      <c r="L153" s="22">
        <v>5</v>
      </c>
      <c r="M153" s="22">
        <v>1</v>
      </c>
      <c r="N153" s="22">
        <v>0</v>
      </c>
      <c r="O153" s="22">
        <f>SUM(M153:N153)</f>
        <v>1</v>
      </c>
      <c r="P153" s="125">
        <v>43</v>
      </c>
      <c r="Q153" s="125">
        <v>12</v>
      </c>
      <c r="R153" s="125">
        <v>13</v>
      </c>
      <c r="S153" s="22">
        <v>18</v>
      </c>
      <c r="T153" s="22">
        <f t="shared" si="20"/>
        <v>31</v>
      </c>
      <c r="U153" s="27">
        <v>0</v>
      </c>
      <c r="V153" s="13">
        <f t="shared" si="23"/>
        <v>48</v>
      </c>
      <c r="W153" s="23">
        <f>SUM(L153:N153)</f>
        <v>6</v>
      </c>
      <c r="X153" s="24">
        <f t="shared" si="28"/>
        <v>744</v>
      </c>
      <c r="Y153" s="24">
        <f t="shared" si="30"/>
        <v>745</v>
      </c>
      <c r="Z153" s="202">
        <f t="shared" si="29"/>
        <v>745</v>
      </c>
    </row>
    <row r="154" spans="1:26" ht="14.25" x14ac:dyDescent="0.2">
      <c r="A154" s="20">
        <v>44037.333333333336</v>
      </c>
      <c r="B154" s="28">
        <v>6</v>
      </c>
      <c r="C154" s="14">
        <f t="shared" si="22"/>
        <v>1532</v>
      </c>
      <c r="D154" s="21"/>
      <c r="E154" s="21"/>
      <c r="F154" s="21"/>
      <c r="G154" s="21">
        <f t="shared" si="24"/>
        <v>9.5714285714285712</v>
      </c>
      <c r="H154" s="21">
        <f t="shared" si="21"/>
        <v>0.88235294117647056</v>
      </c>
      <c r="I154" s="21">
        <f t="shared" si="26"/>
        <v>1.4915966386554622</v>
      </c>
      <c r="J154" s="26">
        <f t="shared" si="25"/>
        <v>10.441176470588236</v>
      </c>
      <c r="K154" s="21">
        <f t="shared" si="27"/>
        <v>20.441176470588239</v>
      </c>
      <c r="L154" s="22"/>
      <c r="M154" s="22"/>
      <c r="N154" s="22"/>
      <c r="O154" s="22"/>
      <c r="P154" s="125"/>
      <c r="Q154" s="125"/>
      <c r="R154" s="125"/>
      <c r="S154" s="22"/>
      <c r="T154" s="22"/>
      <c r="U154" s="27">
        <v>0</v>
      </c>
      <c r="V154" s="13">
        <f t="shared" si="23"/>
        <v>48</v>
      </c>
      <c r="W154" s="25">
        <v>6</v>
      </c>
      <c r="X154" s="24">
        <f t="shared" si="28"/>
        <v>758</v>
      </c>
      <c r="Y154" s="24">
        <f t="shared" si="30"/>
        <v>760</v>
      </c>
      <c r="Z154" s="202">
        <f t="shared" si="29"/>
        <v>760</v>
      </c>
    </row>
    <row r="155" spans="1:26" ht="14.25" x14ac:dyDescent="0.2">
      <c r="A155" s="20">
        <v>44038.333333333336</v>
      </c>
      <c r="B155" s="28">
        <v>2</v>
      </c>
      <c r="C155" s="14">
        <f t="shared" si="22"/>
        <v>1534</v>
      </c>
      <c r="D155" s="21"/>
      <c r="E155" s="21"/>
      <c r="F155" s="21"/>
      <c r="G155" s="21">
        <f t="shared" si="24"/>
        <v>9.8571428571428577</v>
      </c>
      <c r="H155" s="21">
        <f t="shared" si="21"/>
        <v>0.29411764705882354</v>
      </c>
      <c r="I155" s="21">
        <f t="shared" si="26"/>
        <v>1.4915966386554624</v>
      </c>
      <c r="J155" s="26">
        <f t="shared" si="25"/>
        <v>10.441176470588237</v>
      </c>
      <c r="K155" s="21">
        <f t="shared" si="27"/>
        <v>20.294117647058826</v>
      </c>
      <c r="L155" s="22"/>
      <c r="M155" s="22"/>
      <c r="N155" s="22"/>
      <c r="O155" s="22"/>
      <c r="P155" s="125"/>
      <c r="Q155" s="125"/>
      <c r="R155" s="125"/>
      <c r="S155" s="22"/>
      <c r="T155" s="22"/>
      <c r="U155" s="28">
        <v>0</v>
      </c>
      <c r="V155" s="13">
        <f t="shared" si="23"/>
        <v>48</v>
      </c>
      <c r="W155" s="25">
        <v>6</v>
      </c>
      <c r="X155" s="24">
        <f t="shared" si="28"/>
        <v>761</v>
      </c>
      <c r="Y155" s="24">
        <f t="shared" si="30"/>
        <v>760</v>
      </c>
      <c r="Z155" s="202">
        <f t="shared" si="29"/>
        <v>760</v>
      </c>
    </row>
    <row r="156" spans="1:26" ht="14.25" x14ac:dyDescent="0.2">
      <c r="A156" s="20">
        <v>44039.333333333336</v>
      </c>
      <c r="B156" s="28">
        <v>4</v>
      </c>
      <c r="C156" s="14">
        <f t="shared" si="22"/>
        <v>1538</v>
      </c>
      <c r="D156" s="21"/>
      <c r="E156" s="21"/>
      <c r="F156" s="21"/>
      <c r="G156" s="21">
        <f t="shared" si="24"/>
        <v>11</v>
      </c>
      <c r="H156" s="21">
        <f t="shared" si="21"/>
        <v>0.58823529411764708</v>
      </c>
      <c r="I156" s="21">
        <f t="shared" si="26"/>
        <v>1.4285714285714286</v>
      </c>
      <c r="J156" s="26">
        <f t="shared" si="25"/>
        <v>10</v>
      </c>
      <c r="K156" s="21">
        <f t="shared" si="27"/>
        <v>20.000000000000004</v>
      </c>
      <c r="L156" s="22">
        <v>10</v>
      </c>
      <c r="M156" s="22">
        <v>1</v>
      </c>
      <c r="N156" s="22">
        <v>1</v>
      </c>
      <c r="O156" s="22">
        <f>SUM(M156:N156)</f>
        <v>2</v>
      </c>
      <c r="P156" s="125">
        <v>39</v>
      </c>
      <c r="Q156" s="125">
        <v>14</v>
      </c>
      <c r="R156" s="125">
        <v>12</v>
      </c>
      <c r="S156" s="22">
        <v>22</v>
      </c>
      <c r="T156" s="22">
        <f t="shared" si="20"/>
        <v>34</v>
      </c>
      <c r="U156" s="27">
        <v>1</v>
      </c>
      <c r="V156" s="13">
        <f t="shared" si="23"/>
        <v>49</v>
      </c>
      <c r="W156" s="23">
        <f>SUM(L156:N156)</f>
        <v>12</v>
      </c>
      <c r="X156" s="24">
        <f t="shared" si="28"/>
        <v>761</v>
      </c>
      <c r="Y156" s="24">
        <f t="shared" si="30"/>
        <v>760</v>
      </c>
      <c r="Z156" s="202">
        <f t="shared" si="29"/>
        <v>760</v>
      </c>
    </row>
    <row r="157" spans="1:26" ht="14.25" x14ac:dyDescent="0.2">
      <c r="A157" s="20">
        <v>44040.333333333336</v>
      </c>
      <c r="B157" s="28">
        <v>16</v>
      </c>
      <c r="C157" s="14">
        <f t="shared" si="22"/>
        <v>1554</v>
      </c>
      <c r="D157" s="21"/>
      <c r="E157" s="21"/>
      <c r="F157" s="21"/>
      <c r="G157" s="21">
        <f t="shared" si="24"/>
        <v>10.285714285714286</v>
      </c>
      <c r="H157" s="21">
        <f t="shared" si="21"/>
        <v>2.3529411764705883</v>
      </c>
      <c r="I157" s="21">
        <f t="shared" si="26"/>
        <v>1.4075630252100839</v>
      </c>
      <c r="J157" s="26">
        <f t="shared" si="25"/>
        <v>9.852941176470587</v>
      </c>
      <c r="K157" s="21">
        <f t="shared" si="27"/>
        <v>20.147058823529413</v>
      </c>
      <c r="L157" s="22">
        <v>8</v>
      </c>
      <c r="M157" s="22">
        <v>2</v>
      </c>
      <c r="N157" s="22">
        <v>0</v>
      </c>
      <c r="O157" s="22">
        <f>SUM(M157:N157)</f>
        <v>2</v>
      </c>
      <c r="P157" s="125">
        <v>36</v>
      </c>
      <c r="Q157" s="125">
        <v>18</v>
      </c>
      <c r="R157" s="125">
        <v>14</v>
      </c>
      <c r="S157" s="22">
        <v>21</v>
      </c>
      <c r="T157" s="22">
        <f t="shared" si="20"/>
        <v>35</v>
      </c>
      <c r="U157" s="28">
        <v>0</v>
      </c>
      <c r="V157" s="13">
        <f t="shared" si="23"/>
        <v>49</v>
      </c>
      <c r="W157" s="23">
        <f>SUM(L157:N157)</f>
        <v>10</v>
      </c>
      <c r="X157" s="24">
        <f t="shared" si="28"/>
        <v>778</v>
      </c>
      <c r="Y157" s="24">
        <f t="shared" si="30"/>
        <v>780</v>
      </c>
      <c r="Z157" s="202">
        <f t="shared" si="29"/>
        <v>780</v>
      </c>
    </row>
    <row r="158" spans="1:26" ht="14.25" x14ac:dyDescent="0.2">
      <c r="A158" s="20">
        <v>44041.333333333336</v>
      </c>
      <c r="B158" s="28">
        <v>11</v>
      </c>
      <c r="C158" s="14">
        <f t="shared" si="22"/>
        <v>1565</v>
      </c>
      <c r="D158" s="21"/>
      <c r="E158" s="21"/>
      <c r="F158" s="21"/>
      <c r="G158" s="21">
        <f t="shared" si="24"/>
        <v>11.714285714285714</v>
      </c>
      <c r="H158" s="21">
        <f t="shared" si="21"/>
        <v>1.6176470588235294</v>
      </c>
      <c r="I158" s="21">
        <f t="shared" si="26"/>
        <v>1.4495798319327731</v>
      </c>
      <c r="J158" s="26">
        <f t="shared" si="25"/>
        <v>10.147058823529411</v>
      </c>
      <c r="K158" s="21">
        <f t="shared" si="27"/>
        <v>19.705882352941178</v>
      </c>
      <c r="L158" s="22">
        <v>7</v>
      </c>
      <c r="M158" s="22">
        <v>3</v>
      </c>
      <c r="N158" s="22">
        <v>0</v>
      </c>
      <c r="O158" s="22">
        <f>SUM(M158:N158)</f>
        <v>3</v>
      </c>
      <c r="P158" s="125">
        <v>33</v>
      </c>
      <c r="Q158" s="125">
        <v>15</v>
      </c>
      <c r="R158" s="125">
        <v>14</v>
      </c>
      <c r="S158" s="22">
        <v>21</v>
      </c>
      <c r="T158" s="22">
        <f t="shared" si="20"/>
        <v>35</v>
      </c>
      <c r="U158" s="28">
        <v>0</v>
      </c>
      <c r="V158" s="13">
        <f t="shared" si="23"/>
        <v>49</v>
      </c>
      <c r="W158" s="23">
        <f>SUM(L158:N158)</f>
        <v>10</v>
      </c>
      <c r="X158" s="24">
        <f t="shared" si="28"/>
        <v>792</v>
      </c>
      <c r="Y158" s="24">
        <f t="shared" si="30"/>
        <v>790</v>
      </c>
      <c r="Z158" s="202">
        <f t="shared" si="29"/>
        <v>790</v>
      </c>
    </row>
    <row r="159" spans="1:26" ht="14.25" x14ac:dyDescent="0.2">
      <c r="A159" s="20">
        <v>44042.333333333336</v>
      </c>
      <c r="B159" s="28">
        <v>23</v>
      </c>
      <c r="C159" s="14">
        <f t="shared" si="22"/>
        <v>1588</v>
      </c>
      <c r="D159" s="21"/>
      <c r="E159" s="21"/>
      <c r="F159" s="21"/>
      <c r="G159" s="21">
        <f t="shared" si="24"/>
        <v>11.714285714285714</v>
      </c>
      <c r="H159" s="21">
        <f t="shared" si="21"/>
        <v>3.3823529411764706</v>
      </c>
      <c r="I159" s="21">
        <f t="shared" si="26"/>
        <v>1.6176470588235294</v>
      </c>
      <c r="J159" s="26">
        <f t="shared" si="25"/>
        <v>11.323529411764707</v>
      </c>
      <c r="K159" s="21">
        <f t="shared" si="27"/>
        <v>21.764705882352942</v>
      </c>
      <c r="L159" s="22">
        <v>9</v>
      </c>
      <c r="M159" s="22">
        <v>3</v>
      </c>
      <c r="N159" s="22">
        <v>0</v>
      </c>
      <c r="O159" s="22">
        <f>SUM(M159:N159)</f>
        <v>3</v>
      </c>
      <c r="P159" s="125">
        <v>34</v>
      </c>
      <c r="Q159" s="125">
        <v>16</v>
      </c>
      <c r="R159" s="125">
        <v>14</v>
      </c>
      <c r="S159" s="22">
        <v>17</v>
      </c>
      <c r="T159" s="22">
        <f t="shared" si="20"/>
        <v>31</v>
      </c>
      <c r="U159" s="28">
        <v>0</v>
      </c>
      <c r="V159" s="13">
        <f t="shared" si="23"/>
        <v>49</v>
      </c>
      <c r="W159" s="23">
        <f>SUM(L159:N159)</f>
        <v>12</v>
      </c>
      <c r="X159" s="24">
        <f t="shared" si="28"/>
        <v>799</v>
      </c>
      <c r="Y159" s="24">
        <f t="shared" si="30"/>
        <v>800</v>
      </c>
      <c r="Z159" s="202">
        <f t="shared" si="29"/>
        <v>800</v>
      </c>
    </row>
    <row r="160" spans="1:26" ht="14.25" x14ac:dyDescent="0.2">
      <c r="A160" s="20">
        <v>44043.333333333336</v>
      </c>
      <c r="B160" s="28">
        <v>10</v>
      </c>
      <c r="C160" s="14">
        <f t="shared" si="22"/>
        <v>1598</v>
      </c>
      <c r="D160" s="21"/>
      <c r="E160" s="21"/>
      <c r="F160" s="21"/>
      <c r="G160" s="21">
        <f t="shared" si="24"/>
        <v>11.857142857142858</v>
      </c>
      <c r="H160" s="21">
        <f t="shared" si="21"/>
        <v>1.4705882352941178</v>
      </c>
      <c r="I160" s="21">
        <f t="shared" si="26"/>
        <v>1.5126050420168067</v>
      </c>
      <c r="J160" s="26">
        <f t="shared" si="25"/>
        <v>10.588235294117647</v>
      </c>
      <c r="K160" s="21">
        <f t="shared" si="27"/>
        <v>21.176470588235297</v>
      </c>
      <c r="L160" s="22">
        <v>10</v>
      </c>
      <c r="M160" s="22">
        <v>3</v>
      </c>
      <c r="N160" s="22">
        <v>0</v>
      </c>
      <c r="O160" s="22">
        <f>SUM(M160:N160)</f>
        <v>3</v>
      </c>
      <c r="P160" s="125">
        <v>40</v>
      </c>
      <c r="Q160" s="125">
        <v>17</v>
      </c>
      <c r="R160" s="125">
        <v>14</v>
      </c>
      <c r="S160" s="22">
        <v>15</v>
      </c>
      <c r="T160" s="22">
        <f t="shared" si="20"/>
        <v>29</v>
      </c>
      <c r="U160" s="28">
        <v>0</v>
      </c>
      <c r="V160" s="13">
        <f t="shared" si="23"/>
        <v>49</v>
      </c>
      <c r="W160" s="23">
        <f>SUM(L160:N160)</f>
        <v>13</v>
      </c>
      <c r="X160" s="24">
        <f t="shared" si="28"/>
        <v>812</v>
      </c>
      <c r="Y160" s="24">
        <f t="shared" si="30"/>
        <v>810</v>
      </c>
      <c r="Z160" s="202">
        <f t="shared" si="29"/>
        <v>810</v>
      </c>
    </row>
    <row r="161" spans="1:26" ht="14.25" x14ac:dyDescent="0.2">
      <c r="A161" s="20">
        <v>44044.333333333336</v>
      </c>
      <c r="B161" s="28">
        <v>16</v>
      </c>
      <c r="C161" s="14">
        <f t="shared" si="22"/>
        <v>1614</v>
      </c>
      <c r="D161" s="21"/>
      <c r="E161" s="21"/>
      <c r="F161" s="21"/>
      <c r="G161" s="21">
        <f t="shared" si="24"/>
        <v>11.714285714285714</v>
      </c>
      <c r="H161" s="21">
        <f t="shared" si="21"/>
        <v>2.3529411764705883</v>
      </c>
      <c r="I161" s="21">
        <f t="shared" si="26"/>
        <v>1.7226890756302524</v>
      </c>
      <c r="J161" s="26">
        <f t="shared" si="25"/>
        <v>12.058823529411766</v>
      </c>
      <c r="K161" s="21">
        <f t="shared" si="27"/>
        <v>22.5</v>
      </c>
      <c r="L161" s="22"/>
      <c r="M161" s="22"/>
      <c r="N161" s="22"/>
      <c r="O161" s="22"/>
      <c r="P161" s="125"/>
      <c r="Q161" s="125"/>
      <c r="R161" s="125"/>
      <c r="S161" s="22"/>
      <c r="T161" s="22"/>
      <c r="U161" s="28">
        <v>1</v>
      </c>
      <c r="V161" s="13">
        <f t="shared" si="23"/>
        <v>50</v>
      </c>
      <c r="W161" s="25">
        <v>13</v>
      </c>
      <c r="X161" s="24">
        <f t="shared" si="28"/>
        <v>819</v>
      </c>
      <c r="Y161" s="24">
        <f t="shared" si="30"/>
        <v>820</v>
      </c>
      <c r="Z161" s="202">
        <f t="shared" si="29"/>
        <v>820</v>
      </c>
    </row>
    <row r="162" spans="1:26" ht="14.25" x14ac:dyDescent="0.2">
      <c r="A162" s="20">
        <v>44045.333333333336</v>
      </c>
      <c r="B162" s="28">
        <v>2</v>
      </c>
      <c r="C162" s="14">
        <f t="shared" si="22"/>
        <v>1616</v>
      </c>
      <c r="D162" s="21"/>
      <c r="E162" s="21"/>
      <c r="F162" s="21"/>
      <c r="G162" s="21">
        <f t="shared" si="24"/>
        <v>12.428571428571429</v>
      </c>
      <c r="H162" s="21">
        <f t="shared" si="21"/>
        <v>0.29411764705882354</v>
      </c>
      <c r="I162" s="21">
        <f t="shared" si="26"/>
        <v>1.7226890756302524</v>
      </c>
      <c r="J162" s="26">
        <f t="shared" si="25"/>
        <v>12.058823529411766</v>
      </c>
      <c r="K162" s="21">
        <f t="shared" si="27"/>
        <v>22.499999999999996</v>
      </c>
      <c r="L162" s="22"/>
      <c r="M162" s="22"/>
      <c r="N162" s="22"/>
      <c r="O162" s="22"/>
      <c r="P162" s="125"/>
      <c r="Q162" s="125"/>
      <c r="R162" s="125"/>
      <c r="S162" s="22"/>
      <c r="T162" s="22"/>
      <c r="U162" s="28">
        <v>0</v>
      </c>
      <c r="V162" s="13">
        <f t="shared" si="23"/>
        <v>50</v>
      </c>
      <c r="W162" s="25">
        <v>13</v>
      </c>
      <c r="X162" s="24">
        <f t="shared" si="28"/>
        <v>821</v>
      </c>
      <c r="Y162" s="24">
        <f t="shared" si="30"/>
        <v>820</v>
      </c>
      <c r="Z162" s="202">
        <f t="shared" si="29"/>
        <v>820</v>
      </c>
    </row>
    <row r="163" spans="1:26" ht="14.25" x14ac:dyDescent="0.2">
      <c r="A163" s="20">
        <v>44046.333333333336</v>
      </c>
      <c r="B163" s="28">
        <v>5</v>
      </c>
      <c r="C163" s="14">
        <f t="shared" si="22"/>
        <v>1621</v>
      </c>
      <c r="D163" s="21"/>
      <c r="E163" s="21"/>
      <c r="F163" s="21"/>
      <c r="G163" s="21">
        <f t="shared" si="24"/>
        <v>11.714285714285714</v>
      </c>
      <c r="H163" s="21">
        <f t="shared" si="21"/>
        <v>0.73529411764705888</v>
      </c>
      <c r="I163" s="21">
        <f t="shared" si="26"/>
        <v>1.7436974789915969</v>
      </c>
      <c r="J163" s="26">
        <f t="shared" si="25"/>
        <v>12.205882352941178</v>
      </c>
      <c r="K163" s="21">
        <f t="shared" si="27"/>
        <v>22.20588235294117</v>
      </c>
      <c r="L163" s="22">
        <v>7</v>
      </c>
      <c r="M163" s="22">
        <v>5</v>
      </c>
      <c r="N163" s="22">
        <v>0</v>
      </c>
      <c r="O163" s="22">
        <f>SUM(M163:N163)</f>
        <v>5</v>
      </c>
      <c r="P163" s="125">
        <v>30</v>
      </c>
      <c r="Q163" s="125">
        <v>19</v>
      </c>
      <c r="R163" s="125">
        <v>18</v>
      </c>
      <c r="S163" s="22">
        <v>20</v>
      </c>
      <c r="T163" s="22">
        <f t="shared" ref="T163:T223" si="31">S163+R163</f>
        <v>38</v>
      </c>
      <c r="U163" s="28">
        <v>0</v>
      </c>
      <c r="V163" s="13">
        <f t="shared" si="23"/>
        <v>50</v>
      </c>
      <c r="W163" s="23">
        <f>SUM(L163:N163)</f>
        <v>12</v>
      </c>
      <c r="X163" s="24">
        <f t="shared" si="28"/>
        <v>829</v>
      </c>
      <c r="Y163" s="24">
        <f t="shared" si="30"/>
        <v>830</v>
      </c>
      <c r="Z163" s="202">
        <f t="shared" si="29"/>
        <v>830</v>
      </c>
    </row>
    <row r="164" spans="1:26" ht="14.25" x14ac:dyDescent="0.2">
      <c r="A164" s="20">
        <v>44047.333333333336</v>
      </c>
      <c r="B164" s="28">
        <v>15</v>
      </c>
      <c r="C164" s="14">
        <f t="shared" si="22"/>
        <v>1636</v>
      </c>
      <c r="D164" s="21"/>
      <c r="E164" s="21"/>
      <c r="F164" s="21"/>
      <c r="G164" s="21">
        <f t="shared" si="24"/>
        <v>11.714285714285714</v>
      </c>
      <c r="H164" s="21">
        <f t="shared" si="21"/>
        <v>2.2058823529411766</v>
      </c>
      <c r="I164" s="21">
        <f t="shared" si="26"/>
        <v>1.7226890756302526</v>
      </c>
      <c r="J164" s="26">
        <f t="shared" si="25"/>
        <v>12.058823529411768</v>
      </c>
      <c r="K164" s="21">
        <f t="shared" si="27"/>
        <v>21.911764705882348</v>
      </c>
      <c r="L164" s="22">
        <v>8</v>
      </c>
      <c r="M164" s="22">
        <v>5</v>
      </c>
      <c r="N164" s="22">
        <v>1</v>
      </c>
      <c r="O164" s="22">
        <f>SUM(M164:N164)</f>
        <v>6</v>
      </c>
      <c r="P164" s="125">
        <v>34</v>
      </c>
      <c r="Q164" s="125">
        <v>14</v>
      </c>
      <c r="R164" s="125">
        <v>16</v>
      </c>
      <c r="S164" s="22">
        <v>23</v>
      </c>
      <c r="T164" s="22">
        <f t="shared" si="31"/>
        <v>39</v>
      </c>
      <c r="U164" s="28">
        <v>0</v>
      </c>
      <c r="V164" s="13">
        <f t="shared" si="23"/>
        <v>50</v>
      </c>
      <c r="W164" s="23">
        <f>SUM(L164:N164)</f>
        <v>14</v>
      </c>
      <c r="X164" s="24">
        <f t="shared" si="28"/>
        <v>844</v>
      </c>
      <c r="Y164" s="24">
        <f t="shared" si="30"/>
        <v>845</v>
      </c>
      <c r="Z164" s="202">
        <f t="shared" si="29"/>
        <v>845</v>
      </c>
    </row>
    <row r="165" spans="1:26" ht="14.25" x14ac:dyDescent="0.2">
      <c r="A165" s="20">
        <v>44048.333333333336</v>
      </c>
      <c r="B165" s="28">
        <v>16</v>
      </c>
      <c r="C165" s="14">
        <f t="shared" si="22"/>
        <v>1652</v>
      </c>
      <c r="D165" s="21"/>
      <c r="E165" s="21"/>
      <c r="F165" s="21"/>
      <c r="G165" s="21">
        <f t="shared" si="24"/>
        <v>10.571428571428571</v>
      </c>
      <c r="H165" s="21">
        <f t="shared" si="21"/>
        <v>2.3529411764705883</v>
      </c>
      <c r="I165" s="21">
        <f t="shared" si="26"/>
        <v>1.827731092436975</v>
      </c>
      <c r="J165" s="26">
        <f t="shared" si="25"/>
        <v>12.794117647058824</v>
      </c>
      <c r="K165" s="21">
        <f t="shared" si="27"/>
        <v>22.941176470588232</v>
      </c>
      <c r="L165" s="22">
        <v>4</v>
      </c>
      <c r="M165" s="22">
        <v>4</v>
      </c>
      <c r="N165" s="22">
        <v>1</v>
      </c>
      <c r="O165" s="22">
        <f>SUM(M165:N165)</f>
        <v>5</v>
      </c>
      <c r="P165" s="125">
        <v>30</v>
      </c>
      <c r="Q165" s="125">
        <v>11</v>
      </c>
      <c r="R165" s="125">
        <v>15</v>
      </c>
      <c r="S165" s="22">
        <v>21</v>
      </c>
      <c r="T165" s="22">
        <f t="shared" si="31"/>
        <v>36</v>
      </c>
      <c r="U165" s="28">
        <v>0</v>
      </c>
      <c r="V165" s="13">
        <f t="shared" si="23"/>
        <v>50</v>
      </c>
      <c r="W165" s="23">
        <f>SUM(L165:N165)</f>
        <v>9</v>
      </c>
      <c r="X165" s="24">
        <f t="shared" si="28"/>
        <v>858</v>
      </c>
      <c r="Y165" s="24">
        <f t="shared" si="30"/>
        <v>860</v>
      </c>
      <c r="Z165" s="202">
        <f t="shared" si="29"/>
        <v>860</v>
      </c>
    </row>
    <row r="166" spans="1:26" ht="14.25" x14ac:dyDescent="0.2">
      <c r="A166" s="20">
        <v>44049.333333333336</v>
      </c>
      <c r="B166" s="28">
        <v>18</v>
      </c>
      <c r="C166" s="14">
        <f t="shared" si="22"/>
        <v>1670</v>
      </c>
      <c r="D166" s="21"/>
      <c r="E166" s="21"/>
      <c r="F166" s="21"/>
      <c r="G166" s="21">
        <f t="shared" si="24"/>
        <v>10.714285714285714</v>
      </c>
      <c r="H166" s="21">
        <f t="shared" si="21"/>
        <v>2.6470588235294117</v>
      </c>
      <c r="I166" s="21">
        <f t="shared" si="26"/>
        <v>1.722689075630252</v>
      </c>
      <c r="J166" s="26">
        <f t="shared" si="25"/>
        <v>12.058823529411764</v>
      </c>
      <c r="K166" s="21">
        <f t="shared" si="27"/>
        <v>23.382352941176475</v>
      </c>
      <c r="L166" s="22">
        <v>5</v>
      </c>
      <c r="M166" s="22">
        <v>4</v>
      </c>
      <c r="N166" s="22">
        <v>0</v>
      </c>
      <c r="O166" s="22">
        <f>SUM(M166:N166)</f>
        <v>4</v>
      </c>
      <c r="P166" s="125">
        <v>30</v>
      </c>
      <c r="Q166" s="125">
        <v>16</v>
      </c>
      <c r="R166" s="125">
        <v>18</v>
      </c>
      <c r="S166" s="22">
        <v>19</v>
      </c>
      <c r="T166" s="22">
        <f t="shared" si="31"/>
        <v>37</v>
      </c>
      <c r="U166" s="28">
        <v>0</v>
      </c>
      <c r="V166" s="13">
        <f t="shared" si="23"/>
        <v>50</v>
      </c>
      <c r="W166" s="23">
        <f>SUM(L166:N166)</f>
        <v>9</v>
      </c>
      <c r="X166" s="24">
        <f t="shared" si="28"/>
        <v>873</v>
      </c>
      <c r="Y166" s="24">
        <f t="shared" si="30"/>
        <v>875</v>
      </c>
      <c r="Z166" s="202">
        <f t="shared" si="29"/>
        <v>875</v>
      </c>
    </row>
    <row r="167" spans="1:26" ht="14.25" x14ac:dyDescent="0.2">
      <c r="A167" s="20">
        <v>44050.333333333336</v>
      </c>
      <c r="B167" s="28">
        <v>10</v>
      </c>
      <c r="C167" s="14">
        <f t="shared" si="22"/>
        <v>1680</v>
      </c>
      <c r="D167" s="21"/>
      <c r="E167" s="21"/>
      <c r="F167" s="21"/>
      <c r="G167" s="21">
        <f t="shared" si="24"/>
        <v>11.285714285714286</v>
      </c>
      <c r="H167" s="21">
        <f t="shared" si="21"/>
        <v>1.4705882352941178</v>
      </c>
      <c r="I167" s="21">
        <f t="shared" si="26"/>
        <v>1.722689075630252</v>
      </c>
      <c r="J167" s="26">
        <f t="shared" si="25"/>
        <v>12.058823529411764</v>
      </c>
      <c r="K167" s="21">
        <f t="shared" si="27"/>
        <v>22.647058823529413</v>
      </c>
      <c r="L167" s="22">
        <v>4</v>
      </c>
      <c r="M167" s="22">
        <v>4</v>
      </c>
      <c r="N167" s="22">
        <v>0</v>
      </c>
      <c r="O167" s="22">
        <f>SUM(M167:N167)</f>
        <v>4</v>
      </c>
      <c r="P167" s="125">
        <v>27</v>
      </c>
      <c r="Q167" s="125">
        <v>14</v>
      </c>
      <c r="R167" s="125">
        <v>16</v>
      </c>
      <c r="S167" s="22">
        <v>19</v>
      </c>
      <c r="T167" s="22">
        <f t="shared" si="31"/>
        <v>35</v>
      </c>
      <c r="U167" s="28">
        <v>0</v>
      </c>
      <c r="V167" s="13">
        <f t="shared" si="23"/>
        <v>50</v>
      </c>
      <c r="W167" s="23">
        <f>SUM(L167:N167)</f>
        <v>8</v>
      </c>
      <c r="X167" s="24">
        <f t="shared" si="28"/>
        <v>889</v>
      </c>
      <c r="Y167" s="24">
        <f t="shared" si="30"/>
        <v>890</v>
      </c>
      <c r="Z167" s="202">
        <f t="shared" si="29"/>
        <v>890</v>
      </c>
    </row>
    <row r="168" spans="1:26" ht="14.25" x14ac:dyDescent="0.2">
      <c r="A168" s="20">
        <v>44051.333333333336</v>
      </c>
      <c r="B168" s="28">
        <v>8</v>
      </c>
      <c r="C168" s="14">
        <f t="shared" si="22"/>
        <v>1688</v>
      </c>
      <c r="D168" s="21"/>
      <c r="E168" s="21"/>
      <c r="F168" s="21"/>
      <c r="G168" s="21">
        <f t="shared" si="24"/>
        <v>13.285714285714286</v>
      </c>
      <c r="H168" s="21">
        <f t="shared" si="21"/>
        <v>1.1764705882352942</v>
      </c>
      <c r="I168" s="21">
        <f t="shared" si="26"/>
        <v>1.5546218487394956</v>
      </c>
      <c r="J168" s="26">
        <f t="shared" si="25"/>
        <v>10.882352941176469</v>
      </c>
      <c r="K168" s="21">
        <f t="shared" si="27"/>
        <v>22.941176470588236</v>
      </c>
      <c r="L168" s="22"/>
      <c r="M168" s="22"/>
      <c r="N168" s="22"/>
      <c r="O168" s="22"/>
      <c r="P168" s="125"/>
      <c r="Q168" s="125"/>
      <c r="R168" s="125"/>
      <c r="S168" s="22"/>
      <c r="T168" s="22"/>
      <c r="U168" s="28">
        <v>0</v>
      </c>
      <c r="V168" s="13">
        <f t="shared" si="23"/>
        <v>50</v>
      </c>
      <c r="W168" s="25">
        <v>8</v>
      </c>
      <c r="X168" s="24">
        <f t="shared" si="28"/>
        <v>895</v>
      </c>
      <c r="Y168" s="24">
        <f t="shared" si="30"/>
        <v>895</v>
      </c>
      <c r="Z168" s="202">
        <f t="shared" si="29"/>
        <v>895</v>
      </c>
    </row>
    <row r="169" spans="1:26" ht="14.25" x14ac:dyDescent="0.2">
      <c r="A169" s="20">
        <v>44052.333333333336</v>
      </c>
      <c r="B169" s="28">
        <v>3</v>
      </c>
      <c r="C169" s="14">
        <f t="shared" si="22"/>
        <v>1691</v>
      </c>
      <c r="D169" s="21"/>
      <c r="E169" s="21"/>
      <c r="F169" s="21"/>
      <c r="G169" s="21">
        <f t="shared" si="24"/>
        <v>14.428571428571429</v>
      </c>
      <c r="H169" s="21">
        <f t="shared" si="21"/>
        <v>0.44117647058823528</v>
      </c>
      <c r="I169" s="21">
        <f t="shared" si="26"/>
        <v>1.5756302521008403</v>
      </c>
      <c r="J169" s="26">
        <f t="shared" si="25"/>
        <v>11.029411764705882</v>
      </c>
      <c r="K169" s="21">
        <f t="shared" si="27"/>
        <v>23.088235294117652</v>
      </c>
      <c r="L169" s="22"/>
      <c r="M169" s="22"/>
      <c r="N169" s="22"/>
      <c r="O169" s="22"/>
      <c r="P169" s="125"/>
      <c r="Q169" s="125"/>
      <c r="R169" s="125"/>
      <c r="S169" s="22"/>
      <c r="T169" s="22"/>
      <c r="U169" s="28">
        <v>0</v>
      </c>
      <c r="V169" s="13">
        <f t="shared" si="23"/>
        <v>50</v>
      </c>
      <c r="W169" s="25">
        <v>8</v>
      </c>
      <c r="X169" s="24">
        <f t="shared" si="28"/>
        <v>897</v>
      </c>
      <c r="Y169" s="24">
        <f t="shared" si="30"/>
        <v>895</v>
      </c>
      <c r="Z169" s="202">
        <f t="shared" si="29"/>
        <v>895</v>
      </c>
    </row>
    <row r="170" spans="1:26" ht="14.25" x14ac:dyDescent="0.2">
      <c r="A170" s="20">
        <v>44053.333333333336</v>
      </c>
      <c r="B170" s="28">
        <v>9</v>
      </c>
      <c r="C170" s="14">
        <f t="shared" si="22"/>
        <v>1700</v>
      </c>
      <c r="D170" s="21"/>
      <c r="E170" s="21"/>
      <c r="F170" s="21"/>
      <c r="G170" s="21">
        <f t="shared" si="24"/>
        <v>14.714285714285714</v>
      </c>
      <c r="H170" s="21">
        <f t="shared" si="21"/>
        <v>1.3235294117647058</v>
      </c>
      <c r="I170" s="21">
        <f t="shared" si="26"/>
        <v>1.6596638655462184</v>
      </c>
      <c r="J170" s="26">
        <f t="shared" si="25"/>
        <v>11.617647058823529</v>
      </c>
      <c r="K170" s="21">
        <f t="shared" si="27"/>
        <v>23.823529411764707</v>
      </c>
      <c r="L170" s="22">
        <v>3</v>
      </c>
      <c r="M170" s="22">
        <v>4</v>
      </c>
      <c r="N170" s="22">
        <v>0</v>
      </c>
      <c r="O170" s="22">
        <f>SUM(M170:N170)</f>
        <v>4</v>
      </c>
      <c r="P170" s="125">
        <v>37</v>
      </c>
      <c r="Q170" s="125">
        <v>15</v>
      </c>
      <c r="R170" s="125">
        <v>12</v>
      </c>
      <c r="S170" s="22">
        <v>26</v>
      </c>
      <c r="T170" s="22">
        <f t="shared" si="31"/>
        <v>38</v>
      </c>
      <c r="U170" s="28">
        <v>0</v>
      </c>
      <c r="V170" s="13">
        <f t="shared" si="23"/>
        <v>50</v>
      </c>
      <c r="W170" s="23">
        <f>SUM(L170:N170)</f>
        <v>7</v>
      </c>
      <c r="X170" s="24">
        <f t="shared" si="28"/>
        <v>902</v>
      </c>
      <c r="Y170" s="24">
        <f t="shared" si="30"/>
        <v>900</v>
      </c>
      <c r="Z170" s="202">
        <f t="shared" si="29"/>
        <v>900</v>
      </c>
    </row>
    <row r="171" spans="1:26" ht="14.25" x14ac:dyDescent="0.2">
      <c r="A171" s="20">
        <v>44054.333333333336</v>
      </c>
      <c r="B171" s="28">
        <v>29</v>
      </c>
      <c r="C171" s="14">
        <f t="shared" si="22"/>
        <v>1729</v>
      </c>
      <c r="D171" s="21"/>
      <c r="E171" s="21"/>
      <c r="F171" s="21"/>
      <c r="G171" s="21">
        <f t="shared" si="24"/>
        <v>15.142857142857142</v>
      </c>
      <c r="H171" s="21">
        <f t="shared" si="21"/>
        <v>4.2647058823529411</v>
      </c>
      <c r="I171" s="21">
        <f t="shared" si="26"/>
        <v>1.953781512605042</v>
      </c>
      <c r="J171" s="26">
        <f t="shared" si="25"/>
        <v>13.676470588235293</v>
      </c>
      <c r="K171" s="21">
        <f t="shared" si="27"/>
        <v>25.735294117647062</v>
      </c>
      <c r="L171" s="22">
        <v>5</v>
      </c>
      <c r="M171" s="22">
        <v>4</v>
      </c>
      <c r="N171" s="22">
        <v>0</v>
      </c>
      <c r="O171" s="22">
        <f>SUM(M171:N171)</f>
        <v>4</v>
      </c>
      <c r="P171" s="125">
        <v>37</v>
      </c>
      <c r="Q171" s="125">
        <v>16</v>
      </c>
      <c r="R171" s="125">
        <v>14</v>
      </c>
      <c r="S171" s="22">
        <v>20</v>
      </c>
      <c r="T171" s="22">
        <f t="shared" si="31"/>
        <v>34</v>
      </c>
      <c r="U171" s="28">
        <v>0</v>
      </c>
      <c r="V171" s="13">
        <f t="shared" si="23"/>
        <v>50</v>
      </c>
      <c r="W171" s="23">
        <f>SUM(L171:N171)</f>
        <v>9</v>
      </c>
      <c r="X171" s="24">
        <f t="shared" si="28"/>
        <v>916</v>
      </c>
      <c r="Y171" s="24">
        <f t="shared" si="30"/>
        <v>915</v>
      </c>
      <c r="Z171" s="202">
        <f t="shared" si="29"/>
        <v>915</v>
      </c>
    </row>
    <row r="172" spans="1:26" ht="14.25" x14ac:dyDescent="0.2">
      <c r="A172" s="20">
        <v>44055.333333333336</v>
      </c>
      <c r="B172" s="28">
        <v>24</v>
      </c>
      <c r="C172" s="14">
        <f t="shared" si="22"/>
        <v>1753</v>
      </c>
      <c r="D172" s="21"/>
      <c r="E172" s="21"/>
      <c r="F172" s="21"/>
      <c r="G172" s="21">
        <f t="shared" si="24"/>
        <v>16.714285714285715</v>
      </c>
      <c r="H172" s="21">
        <f t="shared" si="21"/>
        <v>3.5294117647058822</v>
      </c>
      <c r="I172" s="21">
        <f t="shared" si="26"/>
        <v>2.1218487394957983</v>
      </c>
      <c r="J172" s="26">
        <f t="shared" si="25"/>
        <v>14.852941176470589</v>
      </c>
      <c r="K172" s="21">
        <f t="shared" si="27"/>
        <v>27.647058823529413</v>
      </c>
      <c r="L172" s="22">
        <v>8</v>
      </c>
      <c r="M172" s="22">
        <v>4</v>
      </c>
      <c r="N172" s="22">
        <v>0</v>
      </c>
      <c r="O172" s="22">
        <f>SUM(M172:N172)</f>
        <v>4</v>
      </c>
      <c r="P172" s="125">
        <v>35</v>
      </c>
      <c r="Q172" s="125">
        <v>15</v>
      </c>
      <c r="R172" s="125">
        <v>15</v>
      </c>
      <c r="S172" s="22">
        <v>20</v>
      </c>
      <c r="T172" s="22">
        <f t="shared" si="31"/>
        <v>35</v>
      </c>
      <c r="U172" s="28">
        <v>0</v>
      </c>
      <c r="V172" s="13">
        <f t="shared" si="23"/>
        <v>50</v>
      </c>
      <c r="W172" s="23">
        <f>SUM(L172:N172)</f>
        <v>12</v>
      </c>
      <c r="X172" s="24">
        <f t="shared" si="28"/>
        <v>924</v>
      </c>
      <c r="Y172" s="24">
        <f t="shared" si="30"/>
        <v>925</v>
      </c>
      <c r="Z172" s="202">
        <f t="shared" si="29"/>
        <v>925</v>
      </c>
    </row>
    <row r="173" spans="1:26" ht="14.25" x14ac:dyDescent="0.2">
      <c r="A173" s="20">
        <v>44056.333333333336</v>
      </c>
      <c r="B173" s="28">
        <v>20</v>
      </c>
      <c r="C173" s="14">
        <f t="shared" si="22"/>
        <v>1773</v>
      </c>
      <c r="D173" s="21"/>
      <c r="E173" s="21"/>
      <c r="F173" s="21"/>
      <c r="G173" s="21">
        <f t="shared" si="24"/>
        <v>17.857142857142858</v>
      </c>
      <c r="H173" s="21">
        <f t="shared" si="21"/>
        <v>2.9411764705882355</v>
      </c>
      <c r="I173" s="21">
        <f t="shared" si="26"/>
        <v>2.1638655462184873</v>
      </c>
      <c r="J173" s="26">
        <f t="shared" si="25"/>
        <v>15.147058823529411</v>
      </c>
      <c r="K173" s="21">
        <f t="shared" si="27"/>
        <v>27.205882352941178</v>
      </c>
      <c r="L173" s="22">
        <v>6</v>
      </c>
      <c r="M173" s="22">
        <v>3</v>
      </c>
      <c r="N173" s="22">
        <v>0</v>
      </c>
      <c r="O173" s="22">
        <f>SUM(M173:N173)</f>
        <v>3</v>
      </c>
      <c r="P173" s="125">
        <v>34</v>
      </c>
      <c r="Q173" s="125">
        <v>21</v>
      </c>
      <c r="R173" s="125">
        <v>18</v>
      </c>
      <c r="S173" s="22">
        <v>20</v>
      </c>
      <c r="T173" s="22">
        <f t="shared" si="31"/>
        <v>38</v>
      </c>
      <c r="U173" s="28">
        <v>0</v>
      </c>
      <c r="V173" s="13">
        <f t="shared" si="23"/>
        <v>50</v>
      </c>
      <c r="W173" s="23">
        <f>SUM(L173:N173)</f>
        <v>9</v>
      </c>
      <c r="X173" s="24">
        <f t="shared" si="28"/>
        <v>950</v>
      </c>
      <c r="Y173" s="24">
        <f t="shared" si="30"/>
        <v>950</v>
      </c>
      <c r="Z173" s="202">
        <f t="shared" si="29"/>
        <v>950</v>
      </c>
    </row>
    <row r="174" spans="1:26" ht="14.25" x14ac:dyDescent="0.2">
      <c r="A174" s="20">
        <v>44057.333333333336</v>
      </c>
      <c r="B174" s="28">
        <v>13</v>
      </c>
      <c r="C174" s="14">
        <f t="shared" si="22"/>
        <v>1786</v>
      </c>
      <c r="D174" s="21"/>
      <c r="E174" s="21"/>
      <c r="F174" s="21"/>
      <c r="G174" s="21">
        <f t="shared" si="24"/>
        <v>17.857142857142858</v>
      </c>
      <c r="H174" s="21">
        <f t="shared" si="21"/>
        <v>1.911764705882353</v>
      </c>
      <c r="I174" s="21">
        <f t="shared" si="26"/>
        <v>2.2268907563025211</v>
      </c>
      <c r="J174" s="26">
        <f t="shared" si="25"/>
        <v>15.588235294117647</v>
      </c>
      <c r="K174" s="21">
        <f t="shared" si="27"/>
        <v>27.647058823529413</v>
      </c>
      <c r="L174" s="22">
        <v>6</v>
      </c>
      <c r="M174" s="22">
        <v>4</v>
      </c>
      <c r="N174" s="22">
        <v>0</v>
      </c>
      <c r="O174" s="22">
        <f>SUM(M174:N174)</f>
        <v>4</v>
      </c>
      <c r="P174" s="125">
        <v>36</v>
      </c>
      <c r="Q174" s="125">
        <v>20</v>
      </c>
      <c r="R174" s="125">
        <v>16</v>
      </c>
      <c r="S174" s="22">
        <v>27</v>
      </c>
      <c r="T174" s="22">
        <f t="shared" si="31"/>
        <v>43</v>
      </c>
      <c r="U174" s="28">
        <v>0</v>
      </c>
      <c r="V174" s="13">
        <f t="shared" si="23"/>
        <v>50</v>
      </c>
      <c r="W174" s="23">
        <f>SUM(L174:N174)</f>
        <v>10</v>
      </c>
      <c r="X174" s="24">
        <f t="shared" si="28"/>
        <v>959</v>
      </c>
      <c r="Y174" s="24">
        <f t="shared" si="30"/>
        <v>960</v>
      </c>
      <c r="Z174" s="202">
        <f t="shared" si="29"/>
        <v>960</v>
      </c>
    </row>
    <row r="175" spans="1:26" ht="14.25" x14ac:dyDescent="0.2">
      <c r="A175" s="20">
        <v>44058.333333333336</v>
      </c>
      <c r="B175" s="28">
        <v>19</v>
      </c>
      <c r="C175" s="14">
        <f t="shared" si="22"/>
        <v>1805</v>
      </c>
      <c r="D175" s="21"/>
      <c r="E175" s="21"/>
      <c r="F175" s="21"/>
      <c r="G175" s="21">
        <f t="shared" si="24"/>
        <v>17.571428571428573</v>
      </c>
      <c r="H175" s="21">
        <f t="shared" si="21"/>
        <v>2.7941176470588238</v>
      </c>
      <c r="I175" s="21">
        <f t="shared" si="26"/>
        <v>2.4579831932773111</v>
      </c>
      <c r="J175" s="26">
        <f t="shared" si="25"/>
        <v>17.205882352941178</v>
      </c>
      <c r="K175" s="21">
        <f t="shared" si="27"/>
        <v>28.088235294117641</v>
      </c>
      <c r="L175" s="22"/>
      <c r="M175" s="22"/>
      <c r="N175" s="22"/>
      <c r="O175" s="22"/>
      <c r="P175" s="125"/>
      <c r="Q175" s="125"/>
      <c r="R175" s="125"/>
      <c r="S175" s="22"/>
      <c r="T175" s="22"/>
      <c r="U175" s="28">
        <v>0</v>
      </c>
      <c r="V175" s="13">
        <f t="shared" si="23"/>
        <v>50</v>
      </c>
      <c r="W175" s="25">
        <v>10</v>
      </c>
      <c r="X175" s="24">
        <f t="shared" si="28"/>
        <v>975</v>
      </c>
      <c r="Y175" s="24">
        <f t="shared" si="30"/>
        <v>975</v>
      </c>
      <c r="Z175" s="202">
        <f t="shared" si="29"/>
        <v>975</v>
      </c>
    </row>
    <row r="176" spans="1:26" ht="14.25" x14ac:dyDescent="0.2">
      <c r="A176" s="20">
        <v>44059.333333333336</v>
      </c>
      <c r="B176" s="28">
        <v>11</v>
      </c>
      <c r="C176" s="14">
        <f t="shared" si="22"/>
        <v>1816</v>
      </c>
      <c r="D176" s="21"/>
      <c r="E176" s="21"/>
      <c r="F176" s="21"/>
      <c r="G176" s="21">
        <f t="shared" si="24"/>
        <v>18.428571428571427</v>
      </c>
      <c r="H176" s="21">
        <f t="shared" si="21"/>
        <v>1.6176470588235294</v>
      </c>
      <c r="I176" s="21">
        <f t="shared" si="26"/>
        <v>2.6260504201680672</v>
      </c>
      <c r="J176" s="26">
        <f t="shared" si="25"/>
        <v>18.382352941176471</v>
      </c>
      <c r="K176" s="21">
        <f t="shared" si="27"/>
        <v>29.411764705882351</v>
      </c>
      <c r="L176" s="22"/>
      <c r="M176" s="22"/>
      <c r="N176" s="22"/>
      <c r="O176" s="22"/>
      <c r="P176" s="125"/>
      <c r="Q176" s="125"/>
      <c r="R176" s="125"/>
      <c r="S176" s="22"/>
      <c r="T176" s="22"/>
      <c r="U176" s="28">
        <v>0</v>
      </c>
      <c r="V176" s="13">
        <f t="shared" si="23"/>
        <v>50</v>
      </c>
      <c r="W176" s="25">
        <v>10</v>
      </c>
      <c r="X176" s="24">
        <f t="shared" si="28"/>
        <v>977</v>
      </c>
      <c r="Y176" s="24">
        <f t="shared" si="30"/>
        <v>975</v>
      </c>
      <c r="Z176" s="202">
        <f t="shared" si="29"/>
        <v>975</v>
      </c>
    </row>
    <row r="177" spans="1:26" ht="14.25" x14ac:dyDescent="0.2">
      <c r="A177" s="20">
        <v>44060.333333333336</v>
      </c>
      <c r="B177" s="28">
        <v>9</v>
      </c>
      <c r="C177" s="14">
        <f t="shared" si="22"/>
        <v>1825</v>
      </c>
      <c r="D177" s="21"/>
      <c r="E177" s="21"/>
      <c r="F177" s="21"/>
      <c r="G177" s="21">
        <f t="shared" si="24"/>
        <v>17.714285714285715</v>
      </c>
      <c r="H177" s="21">
        <f t="shared" si="21"/>
        <v>1.3235294117647058</v>
      </c>
      <c r="I177" s="21">
        <f t="shared" si="26"/>
        <v>2.6260504201680672</v>
      </c>
      <c r="J177" s="26">
        <f t="shared" si="25"/>
        <v>18.382352941176471</v>
      </c>
      <c r="K177" s="21">
        <f t="shared" si="27"/>
        <v>30</v>
      </c>
      <c r="L177" s="22">
        <v>10</v>
      </c>
      <c r="M177" s="22">
        <v>2</v>
      </c>
      <c r="N177" s="22">
        <v>1</v>
      </c>
      <c r="O177" s="22">
        <f>SUM(M177:N177)</f>
        <v>3</v>
      </c>
      <c r="P177" s="125">
        <v>35</v>
      </c>
      <c r="Q177" s="125">
        <v>18</v>
      </c>
      <c r="R177" s="125">
        <v>18</v>
      </c>
      <c r="S177" s="22">
        <v>24</v>
      </c>
      <c r="T177" s="22">
        <f t="shared" si="31"/>
        <v>42</v>
      </c>
      <c r="U177" s="28">
        <v>1</v>
      </c>
      <c r="V177" s="13">
        <f t="shared" si="23"/>
        <v>51</v>
      </c>
      <c r="W177" s="23">
        <f>SUM(L177:N177)</f>
        <v>13</v>
      </c>
      <c r="X177" s="24">
        <f t="shared" si="28"/>
        <v>979</v>
      </c>
      <c r="Y177" s="24">
        <f t="shared" si="30"/>
        <v>980</v>
      </c>
      <c r="Z177" s="202">
        <f t="shared" si="29"/>
        <v>980</v>
      </c>
    </row>
    <row r="178" spans="1:26" ht="14.25" x14ac:dyDescent="0.2">
      <c r="A178" s="20">
        <v>44061.333333333336</v>
      </c>
      <c r="B178" s="28">
        <v>27</v>
      </c>
      <c r="C178" s="14">
        <f t="shared" si="22"/>
        <v>1852</v>
      </c>
      <c r="D178" s="21"/>
      <c r="E178" s="21"/>
      <c r="F178" s="21"/>
      <c r="G178" s="21">
        <f t="shared" si="24"/>
        <v>18.285714285714285</v>
      </c>
      <c r="H178" s="21">
        <f t="shared" si="21"/>
        <v>3.9705882352941178</v>
      </c>
      <c r="I178" s="21">
        <f t="shared" si="26"/>
        <v>2.5840336134453783</v>
      </c>
      <c r="J178" s="26">
        <f t="shared" si="25"/>
        <v>18.088235294117649</v>
      </c>
      <c r="K178" s="21">
        <f t="shared" si="27"/>
        <v>31.764705882352935</v>
      </c>
      <c r="L178" s="22">
        <v>10</v>
      </c>
      <c r="M178" s="22">
        <v>1</v>
      </c>
      <c r="N178" s="22">
        <v>1</v>
      </c>
      <c r="O178" s="22">
        <f>SUM(M178:N178)</f>
        <v>2</v>
      </c>
      <c r="P178" s="125">
        <v>38</v>
      </c>
      <c r="Q178" s="125">
        <v>15</v>
      </c>
      <c r="R178" s="125">
        <v>15</v>
      </c>
      <c r="S178" s="22">
        <v>14</v>
      </c>
      <c r="T178" s="22">
        <f t="shared" si="31"/>
        <v>29</v>
      </c>
      <c r="U178" s="28">
        <v>0</v>
      </c>
      <c r="V178" s="13">
        <f t="shared" si="23"/>
        <v>51</v>
      </c>
      <c r="W178" s="23">
        <f>SUM(L178:N178)</f>
        <v>12</v>
      </c>
      <c r="X178" s="24">
        <f t="shared" si="28"/>
        <v>995</v>
      </c>
      <c r="Y178" s="24">
        <f t="shared" si="30"/>
        <v>995</v>
      </c>
      <c r="Z178" s="202">
        <f t="shared" si="29"/>
        <v>995</v>
      </c>
    </row>
    <row r="179" spans="1:26" ht="14.25" x14ac:dyDescent="0.2">
      <c r="A179" s="20">
        <v>44062.333333333336</v>
      </c>
      <c r="B179" s="28">
        <v>30</v>
      </c>
      <c r="C179" s="14">
        <f t="shared" si="22"/>
        <v>1882</v>
      </c>
      <c r="D179" s="21"/>
      <c r="E179" s="21"/>
      <c r="F179" s="21"/>
      <c r="G179" s="21">
        <f t="shared" si="24"/>
        <v>18.285714285714285</v>
      </c>
      <c r="H179" s="21">
        <f t="shared" si="21"/>
        <v>4.4117647058823533</v>
      </c>
      <c r="I179" s="21">
        <f t="shared" si="26"/>
        <v>2.7100840336134455</v>
      </c>
      <c r="J179" s="26">
        <f t="shared" si="25"/>
        <v>18.97058823529412</v>
      </c>
      <c r="K179" s="21">
        <f t="shared" si="27"/>
        <v>33.82352941176471</v>
      </c>
      <c r="L179" s="22">
        <v>7</v>
      </c>
      <c r="M179" s="22">
        <v>2</v>
      </c>
      <c r="N179" s="22">
        <v>2</v>
      </c>
      <c r="O179" s="22">
        <f>SUM(M179:N179)</f>
        <v>4</v>
      </c>
      <c r="P179" s="125">
        <v>33</v>
      </c>
      <c r="Q179" s="125">
        <v>14</v>
      </c>
      <c r="R179" s="125">
        <v>13</v>
      </c>
      <c r="S179" s="22">
        <v>13</v>
      </c>
      <c r="T179" s="22">
        <f t="shared" si="31"/>
        <v>26</v>
      </c>
      <c r="U179" s="28">
        <v>0</v>
      </c>
      <c r="V179" s="13">
        <f t="shared" si="23"/>
        <v>51</v>
      </c>
      <c r="W179" s="23">
        <f>SUM(L179:N179)</f>
        <v>11</v>
      </c>
      <c r="X179" s="24">
        <f t="shared" si="28"/>
        <v>1012</v>
      </c>
      <c r="Y179" s="24">
        <f t="shared" si="30"/>
        <v>1010</v>
      </c>
      <c r="Z179" s="202">
        <f t="shared" si="29"/>
        <v>1010</v>
      </c>
    </row>
    <row r="180" spans="1:26" ht="14.25" x14ac:dyDescent="0.2">
      <c r="A180" s="20">
        <v>44063.333333333336</v>
      </c>
      <c r="B180" s="28">
        <v>15</v>
      </c>
      <c r="C180" s="14">
        <f t="shared" si="22"/>
        <v>1897</v>
      </c>
      <c r="D180" s="21"/>
      <c r="E180" s="21"/>
      <c r="F180" s="21"/>
      <c r="G180" s="21">
        <f t="shared" si="24"/>
        <v>18.857142857142858</v>
      </c>
      <c r="H180" s="21">
        <f t="shared" si="21"/>
        <v>2.2058823529411766</v>
      </c>
      <c r="I180" s="21">
        <f t="shared" si="26"/>
        <v>2.6050420168067232</v>
      </c>
      <c r="J180" s="26">
        <f t="shared" si="25"/>
        <v>18.235294117647062</v>
      </c>
      <c r="K180" s="21">
        <f t="shared" si="27"/>
        <v>33.382352941176471</v>
      </c>
      <c r="L180" s="22">
        <v>6</v>
      </c>
      <c r="M180" s="22">
        <v>2</v>
      </c>
      <c r="N180" s="22">
        <v>0</v>
      </c>
      <c r="O180" s="22">
        <f>SUM(M180:N180)</f>
        <v>2</v>
      </c>
      <c r="P180" s="125">
        <v>45</v>
      </c>
      <c r="Q180" s="125">
        <v>11</v>
      </c>
      <c r="R180" s="125">
        <v>11</v>
      </c>
      <c r="S180" s="22">
        <v>23</v>
      </c>
      <c r="T180" s="22">
        <f t="shared" si="31"/>
        <v>34</v>
      </c>
      <c r="U180" s="28">
        <v>0</v>
      </c>
      <c r="V180" s="13">
        <f t="shared" si="23"/>
        <v>51</v>
      </c>
      <c r="W180" s="23">
        <f>SUM(L180:N180)</f>
        <v>8</v>
      </c>
      <c r="X180" s="24">
        <f t="shared" si="28"/>
        <v>1033</v>
      </c>
      <c r="Y180" s="24">
        <f t="shared" si="30"/>
        <v>1035</v>
      </c>
      <c r="Z180" s="202">
        <f t="shared" si="29"/>
        <v>1035</v>
      </c>
    </row>
    <row r="181" spans="1:26" ht="14.25" x14ac:dyDescent="0.2">
      <c r="A181" s="20">
        <v>44064.333333333336</v>
      </c>
      <c r="B181" s="23">
        <v>17</v>
      </c>
      <c r="C181" s="14">
        <f t="shared" si="22"/>
        <v>1914</v>
      </c>
      <c r="D181" s="21"/>
      <c r="E181" s="21"/>
      <c r="F181" s="21"/>
      <c r="G181" s="21">
        <f t="shared" si="24"/>
        <v>18.857142857142858</v>
      </c>
      <c r="H181" s="21">
        <f t="shared" si="21"/>
        <v>2.5</v>
      </c>
      <c r="I181" s="21">
        <f t="shared" si="26"/>
        <v>2.6890756302521011</v>
      </c>
      <c r="J181" s="26">
        <f t="shared" si="25"/>
        <v>18.823529411764707</v>
      </c>
      <c r="K181" s="21">
        <f t="shared" si="27"/>
        <v>34.411764705882362</v>
      </c>
      <c r="L181" s="22">
        <v>6</v>
      </c>
      <c r="M181" s="22">
        <v>2</v>
      </c>
      <c r="N181" s="22">
        <v>0</v>
      </c>
      <c r="O181" s="22">
        <f>SUM(M181:N181)</f>
        <v>2</v>
      </c>
      <c r="P181" s="125">
        <v>42</v>
      </c>
      <c r="Q181" s="125">
        <v>14</v>
      </c>
      <c r="R181" s="125">
        <v>14</v>
      </c>
      <c r="S181" s="22">
        <v>14</v>
      </c>
      <c r="T181" s="22">
        <f t="shared" si="31"/>
        <v>28</v>
      </c>
      <c r="U181" s="28">
        <v>0</v>
      </c>
      <c r="V181" s="13">
        <f t="shared" si="23"/>
        <v>51</v>
      </c>
      <c r="W181" s="23">
        <f>SUM(L181:N181)</f>
        <v>8</v>
      </c>
      <c r="X181" s="24">
        <f t="shared" si="28"/>
        <v>1043</v>
      </c>
      <c r="Y181" s="24">
        <f t="shared" si="30"/>
        <v>1045</v>
      </c>
      <c r="Z181" s="202">
        <f t="shared" si="29"/>
        <v>1045</v>
      </c>
    </row>
    <row r="182" spans="1:26" ht="14.25" x14ac:dyDescent="0.2">
      <c r="A182" s="20">
        <v>44065.333333333336</v>
      </c>
      <c r="B182" s="23">
        <v>19</v>
      </c>
      <c r="C182" s="14">
        <f t="shared" si="22"/>
        <v>1933</v>
      </c>
      <c r="D182" s="21"/>
      <c r="E182" s="21"/>
      <c r="F182" s="21"/>
      <c r="G182" s="21">
        <f t="shared" si="24"/>
        <v>19.142857142857142</v>
      </c>
      <c r="H182" s="21">
        <f t="shared" si="21"/>
        <v>2.7941176470588238</v>
      </c>
      <c r="I182" s="21">
        <f t="shared" si="26"/>
        <v>2.6890756302521011</v>
      </c>
      <c r="J182" s="26">
        <f t="shared" si="25"/>
        <v>18.823529411764707</v>
      </c>
      <c r="K182" s="21">
        <f t="shared" si="27"/>
        <v>36.029411764705884</v>
      </c>
      <c r="L182" s="22"/>
      <c r="M182" s="22"/>
      <c r="N182" s="22"/>
      <c r="O182" s="22"/>
      <c r="P182" s="125"/>
      <c r="Q182" s="125"/>
      <c r="R182" s="125"/>
      <c r="S182" s="22"/>
      <c r="T182" s="22"/>
      <c r="U182" s="28">
        <v>0</v>
      </c>
      <c r="V182" s="13">
        <f t="shared" si="23"/>
        <v>51</v>
      </c>
      <c r="W182" s="25">
        <v>8</v>
      </c>
      <c r="X182" s="24">
        <f t="shared" si="28"/>
        <v>1051</v>
      </c>
      <c r="Y182" s="24">
        <f t="shared" si="30"/>
        <v>1050</v>
      </c>
      <c r="Z182" s="202">
        <f t="shared" si="29"/>
        <v>1050</v>
      </c>
    </row>
    <row r="183" spans="1:26" ht="14.25" x14ac:dyDescent="0.2">
      <c r="A183" s="20">
        <v>44066.333333333336</v>
      </c>
      <c r="B183" s="23">
        <v>15</v>
      </c>
      <c r="C183" s="14">
        <f t="shared" si="22"/>
        <v>1948</v>
      </c>
      <c r="D183" s="21"/>
      <c r="E183" s="21"/>
      <c r="F183" s="21"/>
      <c r="G183" s="21">
        <f t="shared" si="24"/>
        <v>19.714285714285715</v>
      </c>
      <c r="H183" s="21">
        <f t="shared" si="21"/>
        <v>2.2058823529411766</v>
      </c>
      <c r="I183" s="21">
        <f t="shared" si="26"/>
        <v>2.7731092436974794</v>
      </c>
      <c r="J183" s="26">
        <f t="shared" si="25"/>
        <v>19.411764705882355</v>
      </c>
      <c r="K183" s="21">
        <f t="shared" si="27"/>
        <v>37.794117647058826</v>
      </c>
      <c r="L183" s="22"/>
      <c r="M183" s="22"/>
      <c r="N183" s="22"/>
      <c r="O183" s="22"/>
      <c r="P183" s="125"/>
      <c r="Q183" s="125"/>
      <c r="R183" s="125"/>
      <c r="S183" s="22"/>
      <c r="T183" s="22"/>
      <c r="U183" s="28">
        <v>1</v>
      </c>
      <c r="V183" s="13">
        <f t="shared" si="23"/>
        <v>52</v>
      </c>
      <c r="W183" s="25">
        <v>8</v>
      </c>
      <c r="X183" s="24">
        <f t="shared" si="28"/>
        <v>1054</v>
      </c>
      <c r="Y183" s="24">
        <f t="shared" si="30"/>
        <v>1055</v>
      </c>
      <c r="Z183" s="202">
        <f t="shared" si="29"/>
        <v>1055</v>
      </c>
    </row>
    <row r="184" spans="1:26" ht="14.25" x14ac:dyDescent="0.2">
      <c r="A184" s="20">
        <v>44067.333333333336</v>
      </c>
      <c r="B184" s="23">
        <v>9</v>
      </c>
      <c r="C184" s="14">
        <f t="shared" si="22"/>
        <v>1957</v>
      </c>
      <c r="D184" s="21"/>
      <c r="E184" s="21"/>
      <c r="F184" s="21"/>
      <c r="G184" s="21">
        <f t="shared" si="24"/>
        <v>21.428571428571427</v>
      </c>
      <c r="H184" s="21">
        <f t="shared" si="21"/>
        <v>1.3235294117647058</v>
      </c>
      <c r="I184" s="21">
        <f t="shared" si="26"/>
        <v>2.7731092436974794</v>
      </c>
      <c r="J184" s="26">
        <f t="shared" si="25"/>
        <v>19.411764705882355</v>
      </c>
      <c r="K184" s="21">
        <f t="shared" si="27"/>
        <v>37.794117647058819</v>
      </c>
      <c r="L184" s="22">
        <v>7</v>
      </c>
      <c r="M184" s="22">
        <v>2</v>
      </c>
      <c r="N184" s="22">
        <v>0</v>
      </c>
      <c r="O184" s="22">
        <f>SUM(M184:N184)</f>
        <v>2</v>
      </c>
      <c r="P184" s="125">
        <v>39</v>
      </c>
      <c r="Q184" s="125">
        <v>12</v>
      </c>
      <c r="R184" s="125">
        <v>12</v>
      </c>
      <c r="S184" s="22">
        <v>19</v>
      </c>
      <c r="T184" s="22">
        <f t="shared" si="31"/>
        <v>31</v>
      </c>
      <c r="U184" s="28">
        <v>0</v>
      </c>
      <c r="V184" s="13">
        <f t="shared" si="23"/>
        <v>52</v>
      </c>
      <c r="W184" s="23">
        <f>SUM(L184:N184)</f>
        <v>9</v>
      </c>
      <c r="X184" s="24">
        <f t="shared" si="28"/>
        <v>1062</v>
      </c>
      <c r="Y184" s="24">
        <f t="shared" si="30"/>
        <v>1060</v>
      </c>
      <c r="Z184" s="202">
        <f t="shared" si="29"/>
        <v>1060</v>
      </c>
    </row>
    <row r="185" spans="1:26" ht="14.25" x14ac:dyDescent="0.2">
      <c r="A185" s="20">
        <v>44068.333333333336</v>
      </c>
      <c r="B185" s="23">
        <v>29</v>
      </c>
      <c r="C185" s="14">
        <f t="shared" si="22"/>
        <v>1986</v>
      </c>
      <c r="D185" s="21"/>
      <c r="E185" s="21"/>
      <c r="F185" s="21"/>
      <c r="G185" s="21">
        <f t="shared" si="24"/>
        <v>22.285714285714285</v>
      </c>
      <c r="H185" s="21">
        <f t="shared" si="21"/>
        <v>4.2647058823529411</v>
      </c>
      <c r="I185" s="21">
        <f t="shared" si="26"/>
        <v>2.8151260504201683</v>
      </c>
      <c r="J185" s="26">
        <f t="shared" si="25"/>
        <v>19.705882352941178</v>
      </c>
      <c r="K185" s="21">
        <f t="shared" si="27"/>
        <v>37.794117647058819</v>
      </c>
      <c r="L185" s="22">
        <v>7</v>
      </c>
      <c r="M185" s="22">
        <v>2</v>
      </c>
      <c r="N185" s="22">
        <v>0</v>
      </c>
      <c r="O185" s="22">
        <f>SUM(M185:N185)</f>
        <v>2</v>
      </c>
      <c r="P185" s="125">
        <v>36</v>
      </c>
      <c r="Q185" s="125">
        <v>15</v>
      </c>
      <c r="R185" s="125">
        <v>15</v>
      </c>
      <c r="S185" s="22">
        <v>19</v>
      </c>
      <c r="T185" s="22">
        <f t="shared" si="31"/>
        <v>34</v>
      </c>
      <c r="U185" s="28">
        <v>0</v>
      </c>
      <c r="V185" s="13">
        <f t="shared" si="23"/>
        <v>52</v>
      </c>
      <c r="W185" s="23">
        <f>SUM(L185:N185)</f>
        <v>9</v>
      </c>
      <c r="X185" s="24">
        <f t="shared" si="28"/>
        <v>1091</v>
      </c>
      <c r="Y185" s="24">
        <f t="shared" si="30"/>
        <v>1090</v>
      </c>
      <c r="Z185" s="202">
        <f t="shared" si="29"/>
        <v>1090</v>
      </c>
    </row>
    <row r="186" spans="1:26" ht="14.25" x14ac:dyDescent="0.2">
      <c r="A186" s="20">
        <v>44069.333333333336</v>
      </c>
      <c r="B186" s="23">
        <v>34</v>
      </c>
      <c r="C186" s="14">
        <f t="shared" si="22"/>
        <v>2020</v>
      </c>
      <c r="D186" s="21"/>
      <c r="E186" s="21"/>
      <c r="F186" s="21"/>
      <c r="G186" s="21">
        <f t="shared" si="24"/>
        <v>22.857142857142858</v>
      </c>
      <c r="H186" s="21">
        <f t="shared" si="21"/>
        <v>5</v>
      </c>
      <c r="I186" s="21">
        <f t="shared" si="26"/>
        <v>2.8991596638655466</v>
      </c>
      <c r="J186" s="26">
        <f t="shared" si="25"/>
        <v>20.294117647058826</v>
      </c>
      <c r="K186" s="21">
        <f t="shared" si="27"/>
        <v>39.264705882352942</v>
      </c>
      <c r="L186" s="22">
        <v>6</v>
      </c>
      <c r="M186" s="22">
        <v>3</v>
      </c>
      <c r="N186" s="22">
        <v>0</v>
      </c>
      <c r="O186" s="22">
        <f>SUM(M186:N186)</f>
        <v>3</v>
      </c>
      <c r="P186" s="125">
        <v>37</v>
      </c>
      <c r="Q186" s="125">
        <v>16</v>
      </c>
      <c r="R186" s="125">
        <v>16</v>
      </c>
      <c r="S186" s="22">
        <v>16</v>
      </c>
      <c r="T186" s="22">
        <f t="shared" si="31"/>
        <v>32</v>
      </c>
      <c r="U186" s="28">
        <v>0</v>
      </c>
      <c r="V186" s="13">
        <f t="shared" si="23"/>
        <v>52</v>
      </c>
      <c r="W186" s="23">
        <f>SUM(L186:N186)</f>
        <v>9</v>
      </c>
      <c r="X186" s="24">
        <f t="shared" si="28"/>
        <v>1115</v>
      </c>
      <c r="Y186" s="24">
        <f t="shared" si="30"/>
        <v>1115</v>
      </c>
      <c r="Z186" s="202">
        <f t="shared" si="29"/>
        <v>1115</v>
      </c>
    </row>
    <row r="187" spans="1:26" ht="14.25" x14ac:dyDescent="0.2">
      <c r="A187" s="20">
        <v>44070.333333333336</v>
      </c>
      <c r="B187" s="23">
        <v>27</v>
      </c>
      <c r="C187" s="14">
        <f t="shared" si="22"/>
        <v>2047</v>
      </c>
      <c r="D187" s="21"/>
      <c r="E187" s="21"/>
      <c r="F187" s="21"/>
      <c r="G187" s="21">
        <f t="shared" si="24"/>
        <v>22</v>
      </c>
      <c r="H187" s="21">
        <f t="shared" si="21"/>
        <v>3.9705882352941178</v>
      </c>
      <c r="I187" s="21">
        <f t="shared" si="26"/>
        <v>3.151260504201681</v>
      </c>
      <c r="J187" s="26">
        <f t="shared" si="25"/>
        <v>22.058823529411768</v>
      </c>
      <c r="K187" s="21">
        <f t="shared" si="27"/>
        <v>40.294117647058826</v>
      </c>
      <c r="L187" s="22">
        <v>4</v>
      </c>
      <c r="M187" s="22">
        <v>3</v>
      </c>
      <c r="N187" s="22">
        <v>0</v>
      </c>
      <c r="O187" s="22">
        <f>SUM(M187:N187)</f>
        <v>3</v>
      </c>
      <c r="P187" s="125">
        <v>42</v>
      </c>
      <c r="Q187" s="125">
        <v>14</v>
      </c>
      <c r="R187" s="125">
        <v>14</v>
      </c>
      <c r="S187" s="22">
        <v>11</v>
      </c>
      <c r="T187" s="22">
        <f t="shared" si="31"/>
        <v>25</v>
      </c>
      <c r="U187" s="28">
        <v>0</v>
      </c>
      <c r="V187" s="13">
        <f t="shared" si="23"/>
        <v>52</v>
      </c>
      <c r="W187" s="23">
        <f>SUM(L187:N187)</f>
        <v>7</v>
      </c>
      <c r="X187" s="24">
        <f t="shared" si="28"/>
        <v>1137</v>
      </c>
      <c r="Y187" s="24">
        <f t="shared" si="30"/>
        <v>1135</v>
      </c>
      <c r="Z187" s="202">
        <f t="shared" si="29"/>
        <v>1135</v>
      </c>
    </row>
    <row r="188" spans="1:26" ht="14.25" x14ac:dyDescent="0.2">
      <c r="A188" s="20">
        <v>44071.333333333336</v>
      </c>
      <c r="B188" s="23">
        <v>23</v>
      </c>
      <c r="C188" s="14">
        <f t="shared" si="22"/>
        <v>2070</v>
      </c>
      <c r="D188" s="21"/>
      <c r="E188" s="21"/>
      <c r="F188" s="21"/>
      <c r="G188" s="21">
        <f t="shared" si="24"/>
        <v>21.714285714285715</v>
      </c>
      <c r="H188" s="21">
        <f t="shared" si="21"/>
        <v>3.3823529411764706</v>
      </c>
      <c r="I188" s="21">
        <f t="shared" si="26"/>
        <v>3.2773109243697478</v>
      </c>
      <c r="J188" s="26">
        <f t="shared" si="25"/>
        <v>22.941176470588236</v>
      </c>
      <c r="K188" s="21">
        <f t="shared" si="27"/>
        <v>41.764705882352942</v>
      </c>
      <c r="L188" s="22">
        <v>4</v>
      </c>
      <c r="M188" s="22">
        <v>3</v>
      </c>
      <c r="N188" s="22">
        <v>0</v>
      </c>
      <c r="O188" s="22">
        <f>SUM(M188:N188)</f>
        <v>3</v>
      </c>
      <c r="P188" s="125">
        <v>46</v>
      </c>
      <c r="Q188" s="125">
        <v>11</v>
      </c>
      <c r="R188" s="125">
        <v>11</v>
      </c>
      <c r="S188" s="22">
        <v>13</v>
      </c>
      <c r="T188" s="22">
        <f t="shared" si="31"/>
        <v>24</v>
      </c>
      <c r="U188" s="28">
        <v>0</v>
      </c>
      <c r="V188" s="13">
        <f t="shared" si="23"/>
        <v>52</v>
      </c>
      <c r="W188" s="23">
        <f>SUM(L188:N188)</f>
        <v>7</v>
      </c>
      <c r="X188" s="24">
        <f t="shared" si="28"/>
        <v>1150</v>
      </c>
      <c r="Y188" s="24">
        <f t="shared" si="30"/>
        <v>1150</v>
      </c>
      <c r="Z188" s="202">
        <f t="shared" si="29"/>
        <v>1150</v>
      </c>
    </row>
    <row r="189" spans="1:26" ht="14.25" x14ac:dyDescent="0.2">
      <c r="A189" s="20">
        <v>44072.333333333336</v>
      </c>
      <c r="B189" s="23">
        <v>23</v>
      </c>
      <c r="C189" s="14">
        <f t="shared" si="22"/>
        <v>2093</v>
      </c>
      <c r="D189" s="21"/>
      <c r="E189" s="21"/>
      <c r="F189" s="21"/>
      <c r="G189" s="21">
        <f t="shared" si="24"/>
        <v>20.142857142857142</v>
      </c>
      <c r="H189" s="21">
        <f t="shared" si="21"/>
        <v>3.3823529411764706</v>
      </c>
      <c r="I189" s="21">
        <f t="shared" si="26"/>
        <v>3.3613445378151261</v>
      </c>
      <c r="J189" s="26">
        <f t="shared" si="25"/>
        <v>23.529411764705884</v>
      </c>
      <c r="K189" s="21">
        <f t="shared" si="27"/>
        <v>42.352941176470594</v>
      </c>
      <c r="L189" s="22"/>
      <c r="M189" s="22"/>
      <c r="N189" s="22"/>
      <c r="O189" s="22"/>
      <c r="P189" s="125"/>
      <c r="Q189" s="125"/>
      <c r="R189" s="125"/>
      <c r="S189" s="22"/>
      <c r="T189" s="22"/>
      <c r="U189" s="28">
        <v>0</v>
      </c>
      <c r="V189" s="13">
        <f t="shared" si="23"/>
        <v>52</v>
      </c>
      <c r="W189" s="25">
        <v>7</v>
      </c>
      <c r="X189" s="24">
        <f t="shared" si="28"/>
        <v>1169</v>
      </c>
      <c r="Y189" s="24">
        <f t="shared" si="30"/>
        <v>1170</v>
      </c>
      <c r="Z189" s="202">
        <f t="shared" si="29"/>
        <v>1170</v>
      </c>
    </row>
    <row r="190" spans="1:26" ht="14.25" x14ac:dyDescent="0.2">
      <c r="A190" s="20">
        <v>44073.333333333336</v>
      </c>
      <c r="B190" s="23">
        <v>9</v>
      </c>
      <c r="C190" s="14">
        <f t="shared" si="22"/>
        <v>2102</v>
      </c>
      <c r="D190" s="21"/>
      <c r="E190" s="21"/>
      <c r="F190" s="21"/>
      <c r="G190" s="21">
        <f t="shared" si="24"/>
        <v>18.142857142857142</v>
      </c>
      <c r="H190" s="21">
        <f t="shared" si="21"/>
        <v>1.3235294117647058</v>
      </c>
      <c r="I190" s="21">
        <f t="shared" si="26"/>
        <v>3.2352941176470589</v>
      </c>
      <c r="J190" s="26">
        <f t="shared" si="25"/>
        <v>22.647058823529413</v>
      </c>
      <c r="K190" s="21">
        <f t="shared" si="27"/>
        <v>42.058823529411768</v>
      </c>
      <c r="L190" s="22"/>
      <c r="M190" s="22"/>
      <c r="N190" s="22"/>
      <c r="O190" s="22"/>
      <c r="P190" s="125"/>
      <c r="Q190" s="125"/>
      <c r="R190" s="125"/>
      <c r="S190" s="22"/>
      <c r="T190" s="22"/>
      <c r="U190" s="28">
        <v>0</v>
      </c>
      <c r="V190" s="13">
        <f t="shared" si="23"/>
        <v>52</v>
      </c>
      <c r="W190" s="25">
        <v>7</v>
      </c>
      <c r="X190" s="24">
        <f t="shared" si="28"/>
        <v>1180</v>
      </c>
      <c r="Y190" s="24">
        <f t="shared" si="30"/>
        <v>1180</v>
      </c>
      <c r="Z190" s="202">
        <f t="shared" si="29"/>
        <v>1180</v>
      </c>
    </row>
    <row r="191" spans="1:26" ht="14.25" x14ac:dyDescent="0.2">
      <c r="A191" s="20">
        <v>44074.333333333336</v>
      </c>
      <c r="B191" s="23">
        <v>7</v>
      </c>
      <c r="C191" s="14">
        <f t="shared" si="22"/>
        <v>2109</v>
      </c>
      <c r="D191" s="21"/>
      <c r="E191" s="21"/>
      <c r="F191" s="21"/>
      <c r="G191" s="21">
        <f t="shared" si="24"/>
        <v>18.142857142857142</v>
      </c>
      <c r="H191" s="21">
        <f t="shared" si="21"/>
        <v>1.0294117647058825</v>
      </c>
      <c r="I191" s="21">
        <f t="shared" si="26"/>
        <v>3.1932773109243699</v>
      </c>
      <c r="J191" s="26">
        <f t="shared" si="25"/>
        <v>22.352941176470591</v>
      </c>
      <c r="K191" s="21">
        <f t="shared" si="27"/>
        <v>41.764705882352942</v>
      </c>
      <c r="L191" s="22">
        <v>2</v>
      </c>
      <c r="M191" s="22">
        <v>4</v>
      </c>
      <c r="N191" s="22">
        <v>0</v>
      </c>
      <c r="O191" s="22">
        <f>SUM(M191:N191)</f>
        <v>4</v>
      </c>
      <c r="P191" s="125">
        <v>41</v>
      </c>
      <c r="Q191" s="125">
        <v>18</v>
      </c>
      <c r="R191" s="125">
        <v>15</v>
      </c>
      <c r="S191" s="22">
        <v>9</v>
      </c>
      <c r="T191" s="22">
        <f t="shared" si="31"/>
        <v>24</v>
      </c>
      <c r="U191" s="28">
        <v>0</v>
      </c>
      <c r="V191" s="13">
        <f t="shared" si="23"/>
        <v>52</v>
      </c>
      <c r="W191" s="23">
        <f>SUM(L191:N191)</f>
        <v>6</v>
      </c>
      <c r="X191" s="24">
        <f t="shared" si="28"/>
        <v>1190</v>
      </c>
      <c r="Y191" s="24">
        <f t="shared" si="30"/>
        <v>1190</v>
      </c>
      <c r="Z191" s="202">
        <f t="shared" si="29"/>
        <v>1190</v>
      </c>
    </row>
    <row r="192" spans="1:26" ht="14.25" x14ac:dyDescent="0.2">
      <c r="A192" s="20">
        <v>44075.333333333336</v>
      </c>
      <c r="B192" s="23">
        <v>18</v>
      </c>
      <c r="C192" s="14">
        <f t="shared" si="22"/>
        <v>2127</v>
      </c>
      <c r="D192" s="21"/>
      <c r="E192" s="21"/>
      <c r="F192" s="21"/>
      <c r="G192" s="21">
        <f t="shared" si="24"/>
        <v>18.714285714285715</v>
      </c>
      <c r="H192" s="21">
        <f t="shared" si="21"/>
        <v>2.6470588235294117</v>
      </c>
      <c r="I192" s="21">
        <f t="shared" si="26"/>
        <v>2.9621848739495804</v>
      </c>
      <c r="J192" s="26">
        <f t="shared" si="25"/>
        <v>20.735294117647062</v>
      </c>
      <c r="K192" s="21">
        <f t="shared" si="27"/>
        <v>40.441176470588239</v>
      </c>
      <c r="L192" s="22">
        <v>2</v>
      </c>
      <c r="M192" s="22">
        <v>4</v>
      </c>
      <c r="N192" s="22">
        <v>0</v>
      </c>
      <c r="O192" s="22">
        <f>SUM(M192:N192)</f>
        <v>4</v>
      </c>
      <c r="P192" s="125">
        <v>42</v>
      </c>
      <c r="Q192" s="125">
        <v>17</v>
      </c>
      <c r="R192" s="125">
        <v>14</v>
      </c>
      <c r="S192" s="22">
        <v>13</v>
      </c>
      <c r="T192" s="22">
        <f t="shared" si="31"/>
        <v>27</v>
      </c>
      <c r="U192" s="28">
        <v>0</v>
      </c>
      <c r="V192" s="13">
        <f t="shared" si="23"/>
        <v>52</v>
      </c>
      <c r="W192" s="23">
        <f>SUM(L192:N192)</f>
        <v>6</v>
      </c>
      <c r="X192" s="24">
        <f t="shared" si="28"/>
        <v>1217</v>
      </c>
      <c r="Y192" s="24">
        <f t="shared" si="30"/>
        <v>1215</v>
      </c>
      <c r="Z192" s="202">
        <f t="shared" si="29"/>
        <v>1215</v>
      </c>
    </row>
    <row r="193" spans="1:26" ht="14.25" x14ac:dyDescent="0.2">
      <c r="A193" s="20">
        <v>44076.333333333336</v>
      </c>
      <c r="B193" s="23">
        <v>20</v>
      </c>
      <c r="C193" s="14">
        <f t="shared" si="22"/>
        <v>2147</v>
      </c>
      <c r="D193" s="21"/>
      <c r="E193" s="21"/>
      <c r="F193" s="21"/>
      <c r="G193" s="21">
        <f t="shared" si="24"/>
        <v>18.285714285714285</v>
      </c>
      <c r="H193" s="21">
        <f t="shared" si="21"/>
        <v>2.9411764705882355</v>
      </c>
      <c r="I193" s="21">
        <f t="shared" si="26"/>
        <v>2.6680672268907566</v>
      </c>
      <c r="J193" s="26">
        <f t="shared" si="25"/>
        <v>18.676470588235297</v>
      </c>
      <c r="K193" s="21">
        <f t="shared" si="27"/>
        <v>38.970588235294116</v>
      </c>
      <c r="L193" s="22">
        <v>3</v>
      </c>
      <c r="M193" s="22">
        <v>4</v>
      </c>
      <c r="N193" s="22">
        <v>0</v>
      </c>
      <c r="O193" s="22">
        <f>SUM(M193:N193)</f>
        <v>4</v>
      </c>
      <c r="P193" s="125">
        <v>44</v>
      </c>
      <c r="Q193" s="125">
        <v>13</v>
      </c>
      <c r="R193" s="125">
        <v>12</v>
      </c>
      <c r="S193" s="22">
        <v>11</v>
      </c>
      <c r="T193" s="22">
        <f t="shared" si="31"/>
        <v>23</v>
      </c>
      <c r="U193" s="23">
        <v>0</v>
      </c>
      <c r="V193" s="13">
        <f t="shared" si="23"/>
        <v>52</v>
      </c>
      <c r="W193" s="23">
        <f>SUM(L193:N193)</f>
        <v>7</v>
      </c>
      <c r="X193" s="24">
        <f t="shared" si="28"/>
        <v>1246</v>
      </c>
      <c r="Y193" s="24">
        <f t="shared" si="30"/>
        <v>1245</v>
      </c>
      <c r="Z193" s="202">
        <f t="shared" si="29"/>
        <v>1245</v>
      </c>
    </row>
    <row r="194" spans="1:26" ht="14.25" x14ac:dyDescent="0.2">
      <c r="A194" s="20">
        <v>44077.333333333336</v>
      </c>
      <c r="B194" s="23">
        <v>27</v>
      </c>
      <c r="C194" s="14">
        <f t="shared" si="22"/>
        <v>2174</v>
      </c>
      <c r="D194" s="21"/>
      <c r="E194" s="21"/>
      <c r="F194" s="21"/>
      <c r="G194" s="21">
        <f t="shared" si="24"/>
        <v>17.714285714285715</v>
      </c>
      <c r="H194" s="21">
        <f t="shared" si="21"/>
        <v>3.9705882352941178</v>
      </c>
      <c r="I194" s="21">
        <f t="shared" si="26"/>
        <v>2.6680672268907561</v>
      </c>
      <c r="J194" s="26">
        <f t="shared" si="25"/>
        <v>18.676470588235293</v>
      </c>
      <c r="K194" s="21">
        <f t="shared" si="27"/>
        <v>40.735294117647058</v>
      </c>
      <c r="L194" s="22">
        <v>2</v>
      </c>
      <c r="M194" s="22">
        <v>5</v>
      </c>
      <c r="N194" s="22">
        <v>0</v>
      </c>
      <c r="O194" s="22">
        <f>SUM(M194:N194)</f>
        <v>5</v>
      </c>
      <c r="P194" s="125">
        <v>45</v>
      </c>
      <c r="Q194" s="125">
        <v>13</v>
      </c>
      <c r="R194" s="125">
        <v>12</v>
      </c>
      <c r="S194" s="22">
        <v>6</v>
      </c>
      <c r="T194" s="22">
        <f t="shared" si="31"/>
        <v>18</v>
      </c>
      <c r="U194" s="23">
        <v>0</v>
      </c>
      <c r="V194" s="13">
        <f t="shared" si="23"/>
        <v>52</v>
      </c>
      <c r="W194" s="23">
        <f>SUM(L194:N194)</f>
        <v>7</v>
      </c>
      <c r="X194" s="24">
        <f t="shared" si="28"/>
        <v>1261</v>
      </c>
      <c r="Y194" s="24">
        <f t="shared" si="30"/>
        <v>1260</v>
      </c>
      <c r="Z194" s="202">
        <f t="shared" si="29"/>
        <v>1260</v>
      </c>
    </row>
    <row r="195" spans="1:26" ht="14.25" x14ac:dyDescent="0.2">
      <c r="A195" s="20">
        <v>44078.333333333336</v>
      </c>
      <c r="B195" s="23">
        <v>27</v>
      </c>
      <c r="C195" s="14">
        <f t="shared" si="22"/>
        <v>2201</v>
      </c>
      <c r="D195" s="21"/>
      <c r="E195" s="21"/>
      <c r="F195" s="21"/>
      <c r="G195" s="21">
        <f t="shared" si="24"/>
        <v>18.857142857142858</v>
      </c>
      <c r="H195" s="21">
        <f t="shared" si="21"/>
        <v>3.9705882352941178</v>
      </c>
      <c r="I195" s="21">
        <f t="shared" si="26"/>
        <v>2.7521008403361344</v>
      </c>
      <c r="J195" s="26">
        <f t="shared" si="25"/>
        <v>19.264705882352942</v>
      </c>
      <c r="K195" s="21">
        <f t="shared" si="27"/>
        <v>42.205882352941174</v>
      </c>
      <c r="L195" s="22">
        <v>3</v>
      </c>
      <c r="M195" s="22">
        <v>4</v>
      </c>
      <c r="N195" s="22">
        <v>0</v>
      </c>
      <c r="O195" s="22">
        <f>SUM(M195:N195)</f>
        <v>4</v>
      </c>
      <c r="P195" s="125">
        <v>43</v>
      </c>
      <c r="Q195" s="125">
        <v>14</v>
      </c>
      <c r="R195" s="125">
        <v>15</v>
      </c>
      <c r="S195" s="22">
        <v>5</v>
      </c>
      <c r="T195" s="22">
        <f t="shared" si="31"/>
        <v>20</v>
      </c>
      <c r="U195" s="23">
        <v>0</v>
      </c>
      <c r="V195" s="13">
        <f t="shared" si="23"/>
        <v>52</v>
      </c>
      <c r="W195" s="23">
        <f>SUM(L195:N195)</f>
        <v>7</v>
      </c>
      <c r="X195" s="24">
        <f t="shared" si="28"/>
        <v>1278</v>
      </c>
      <c r="Y195" s="24">
        <f t="shared" si="30"/>
        <v>1280</v>
      </c>
      <c r="Z195" s="202">
        <f t="shared" si="29"/>
        <v>1280</v>
      </c>
    </row>
    <row r="196" spans="1:26" ht="14.25" x14ac:dyDescent="0.2">
      <c r="A196" s="20">
        <v>44079.333333333336</v>
      </c>
      <c r="B196" s="23">
        <v>20</v>
      </c>
      <c r="C196" s="14">
        <f t="shared" si="22"/>
        <v>2221</v>
      </c>
      <c r="D196" s="21"/>
      <c r="E196" s="21"/>
      <c r="F196" s="21"/>
      <c r="G196" s="21">
        <f t="shared" si="24"/>
        <v>19.142857142857142</v>
      </c>
      <c r="H196" s="21">
        <f t="shared" ref="H196:H259" si="32">B196/6.8</f>
        <v>2.9411764705882355</v>
      </c>
      <c r="I196" s="21">
        <f t="shared" si="26"/>
        <v>2.6890756302521011</v>
      </c>
      <c r="J196" s="26">
        <f t="shared" si="25"/>
        <v>18.823529411764707</v>
      </c>
      <c r="K196" s="21">
        <f t="shared" si="27"/>
        <v>42.352941176470594</v>
      </c>
      <c r="L196" s="22"/>
      <c r="M196" s="22"/>
      <c r="N196" s="22"/>
      <c r="O196" s="22"/>
      <c r="P196" s="125"/>
      <c r="Q196" s="125"/>
      <c r="R196" s="125"/>
      <c r="S196" s="22"/>
      <c r="T196" s="22"/>
      <c r="U196" s="23">
        <v>0</v>
      </c>
      <c r="V196" s="13">
        <f t="shared" si="23"/>
        <v>52</v>
      </c>
      <c r="W196" s="25">
        <v>7</v>
      </c>
      <c r="X196" s="24">
        <f t="shared" si="28"/>
        <v>1297</v>
      </c>
      <c r="Y196" s="24">
        <f t="shared" si="30"/>
        <v>1295</v>
      </c>
      <c r="Z196" s="202">
        <f t="shared" si="29"/>
        <v>1295</v>
      </c>
    </row>
    <row r="197" spans="1:26" ht="14.25" x14ac:dyDescent="0.2">
      <c r="A197" s="20">
        <v>44080.333333333336</v>
      </c>
      <c r="B197" s="23">
        <v>5</v>
      </c>
      <c r="C197" s="14">
        <f t="shared" ref="C197:C260" si="33">SUM(C196,B197)</f>
        <v>2226</v>
      </c>
      <c r="D197" s="21"/>
      <c r="E197" s="21"/>
      <c r="F197" s="21"/>
      <c r="G197" s="21">
        <f t="shared" si="24"/>
        <v>19</v>
      </c>
      <c r="H197" s="21">
        <f t="shared" si="32"/>
        <v>0.73529411764705888</v>
      </c>
      <c r="I197" s="21">
        <f t="shared" si="26"/>
        <v>2.6050420168067228</v>
      </c>
      <c r="J197" s="26">
        <f t="shared" si="25"/>
        <v>18.235294117647058</v>
      </c>
      <c r="K197" s="21">
        <f t="shared" si="27"/>
        <v>40.882352941176478</v>
      </c>
      <c r="L197" s="22"/>
      <c r="M197" s="22"/>
      <c r="N197" s="22"/>
      <c r="O197" s="22"/>
      <c r="P197" s="125"/>
      <c r="Q197" s="125"/>
      <c r="R197" s="125"/>
      <c r="S197" s="22"/>
      <c r="T197" s="22"/>
      <c r="U197" s="23">
        <v>0</v>
      </c>
      <c r="V197" s="13">
        <f t="shared" ref="V197:V265" si="34">SUM(V196,U197)</f>
        <v>52</v>
      </c>
      <c r="W197" s="25">
        <v>7</v>
      </c>
      <c r="X197" s="24">
        <f t="shared" si="28"/>
        <v>1312</v>
      </c>
      <c r="Y197" s="24">
        <f>MROUND(X197,5)</f>
        <v>1310</v>
      </c>
      <c r="Z197" s="202">
        <f t="shared" si="29"/>
        <v>1310</v>
      </c>
    </row>
    <row r="198" spans="1:26" ht="14.25" x14ac:dyDescent="0.2">
      <c r="A198" s="20">
        <v>44081.333333333336</v>
      </c>
      <c r="B198" s="23">
        <v>15</v>
      </c>
      <c r="C198" s="14">
        <f t="shared" si="33"/>
        <v>2241</v>
      </c>
      <c r="D198" s="21"/>
      <c r="E198" s="21"/>
      <c r="F198" s="21"/>
      <c r="G198" s="21">
        <f t="shared" si="24"/>
        <v>19.428571428571427</v>
      </c>
      <c r="H198" s="21">
        <f t="shared" si="32"/>
        <v>2.2058823529411766</v>
      </c>
      <c r="I198" s="21">
        <f t="shared" si="26"/>
        <v>2.7731092436974789</v>
      </c>
      <c r="J198" s="26">
        <f t="shared" si="25"/>
        <v>19.411764705882351</v>
      </c>
      <c r="K198" s="21">
        <f t="shared" si="27"/>
        <v>41.764705882352942</v>
      </c>
      <c r="L198" s="22">
        <v>5</v>
      </c>
      <c r="M198" s="22">
        <v>3</v>
      </c>
      <c r="N198" s="22">
        <v>1</v>
      </c>
      <c r="O198" s="22">
        <f>SUM(M198:N198)</f>
        <v>4</v>
      </c>
      <c r="P198" s="125">
        <v>39</v>
      </c>
      <c r="Q198" s="125">
        <v>15</v>
      </c>
      <c r="R198" s="125">
        <v>14</v>
      </c>
      <c r="S198" s="22">
        <v>16</v>
      </c>
      <c r="T198" s="22">
        <f t="shared" si="31"/>
        <v>30</v>
      </c>
      <c r="U198" s="23">
        <v>0</v>
      </c>
      <c r="V198" s="13">
        <f t="shared" si="34"/>
        <v>52</v>
      </c>
      <c r="W198" s="23">
        <f>SUM(L198:N198)</f>
        <v>9</v>
      </c>
      <c r="X198" s="24">
        <f t="shared" si="28"/>
        <v>1319</v>
      </c>
      <c r="Y198" s="24">
        <f t="shared" si="30"/>
        <v>1320</v>
      </c>
      <c r="Z198" s="202">
        <f t="shared" si="29"/>
        <v>1320</v>
      </c>
    </row>
    <row r="199" spans="1:26" ht="14.25" x14ac:dyDescent="0.2">
      <c r="A199" s="20">
        <v>44082.333333333336</v>
      </c>
      <c r="B199" s="23">
        <v>20</v>
      </c>
      <c r="C199" s="14">
        <f t="shared" si="33"/>
        <v>2261</v>
      </c>
      <c r="D199" s="21"/>
      <c r="E199" s="21"/>
      <c r="F199" s="21"/>
      <c r="G199" s="21">
        <f t="shared" ref="G199:G262" si="35">AVERAGE(B196:B202)</f>
        <v>18.285714285714285</v>
      </c>
      <c r="H199" s="21">
        <f t="shared" si="32"/>
        <v>2.9411764705882355</v>
      </c>
      <c r="I199" s="21">
        <f t="shared" si="26"/>
        <v>2.8151260504201683</v>
      </c>
      <c r="J199" s="21">
        <f t="shared" si="25"/>
        <v>19.705882352941178</v>
      </c>
      <c r="K199" s="21">
        <f t="shared" si="27"/>
        <v>40.441176470588232</v>
      </c>
      <c r="L199" s="22">
        <v>4</v>
      </c>
      <c r="M199" s="22">
        <v>3</v>
      </c>
      <c r="N199" s="22">
        <v>1</v>
      </c>
      <c r="O199" s="22">
        <f>SUM(M199:N199)</f>
        <v>4</v>
      </c>
      <c r="P199" s="125">
        <v>38</v>
      </c>
      <c r="Q199" s="125">
        <v>13</v>
      </c>
      <c r="R199" s="125">
        <v>14</v>
      </c>
      <c r="S199" s="22">
        <v>12</v>
      </c>
      <c r="T199" s="22">
        <f t="shared" si="31"/>
        <v>26</v>
      </c>
      <c r="U199" s="23">
        <v>0</v>
      </c>
      <c r="V199" s="13">
        <f t="shared" si="34"/>
        <v>52</v>
      </c>
      <c r="W199" s="23">
        <f>SUM(L199:N199)</f>
        <v>8</v>
      </c>
      <c r="X199" s="24">
        <f t="shared" si="28"/>
        <v>1349</v>
      </c>
      <c r="Y199" s="24">
        <f t="shared" si="30"/>
        <v>1350</v>
      </c>
      <c r="Z199" s="202">
        <f t="shared" si="29"/>
        <v>1350</v>
      </c>
    </row>
    <row r="200" spans="1:26" ht="14.25" x14ac:dyDescent="0.2">
      <c r="A200" s="20">
        <v>44083.333333333336</v>
      </c>
      <c r="B200" s="23">
        <v>19</v>
      </c>
      <c r="C200" s="14">
        <f t="shared" si="33"/>
        <v>2280</v>
      </c>
      <c r="D200" s="21"/>
      <c r="E200" s="21"/>
      <c r="F200" s="21"/>
      <c r="G200" s="21">
        <f t="shared" si="35"/>
        <v>18.714285714285715</v>
      </c>
      <c r="H200" s="21">
        <f t="shared" si="32"/>
        <v>2.7941176470588238</v>
      </c>
      <c r="I200" s="21">
        <f t="shared" si="26"/>
        <v>2.7941176470588234</v>
      </c>
      <c r="J200" s="21">
        <f t="shared" si="25"/>
        <v>19.558823529411764</v>
      </c>
      <c r="K200" s="21">
        <f t="shared" si="27"/>
        <v>38.235294117647058</v>
      </c>
      <c r="L200" s="22">
        <v>4</v>
      </c>
      <c r="M200" s="22">
        <v>3</v>
      </c>
      <c r="N200" s="22">
        <v>0</v>
      </c>
      <c r="O200" s="22">
        <f>SUM(M200:N200)</f>
        <v>3</v>
      </c>
      <c r="P200" s="125">
        <v>42</v>
      </c>
      <c r="Q200" s="125">
        <v>17</v>
      </c>
      <c r="R200" s="125">
        <v>14</v>
      </c>
      <c r="S200" s="22">
        <v>14</v>
      </c>
      <c r="T200" s="22">
        <f t="shared" si="31"/>
        <v>28</v>
      </c>
      <c r="U200" s="23">
        <v>0</v>
      </c>
      <c r="V200" s="13">
        <f t="shared" si="34"/>
        <v>52</v>
      </c>
      <c r="W200" s="23">
        <f>SUM(L200:N200)</f>
        <v>7</v>
      </c>
      <c r="X200" s="24">
        <f t="shared" si="28"/>
        <v>1384</v>
      </c>
      <c r="Y200" s="24">
        <f t="shared" si="30"/>
        <v>1385</v>
      </c>
      <c r="Z200" s="202">
        <f t="shared" si="29"/>
        <v>1385</v>
      </c>
    </row>
    <row r="201" spans="1:26" ht="14.25" x14ac:dyDescent="0.2">
      <c r="A201" s="20">
        <v>44084.333333333336</v>
      </c>
      <c r="B201" s="24">
        <v>30</v>
      </c>
      <c r="C201" s="14">
        <f t="shared" si="33"/>
        <v>2310</v>
      </c>
      <c r="D201" s="21"/>
      <c r="E201" s="21"/>
      <c r="F201" s="21"/>
      <c r="G201" s="21">
        <f t="shared" si="35"/>
        <v>19.857142857142858</v>
      </c>
      <c r="H201" s="21">
        <f t="shared" si="32"/>
        <v>4.4117647058823533</v>
      </c>
      <c r="I201" s="21">
        <f t="shared" si="26"/>
        <v>2.8571428571428572</v>
      </c>
      <c r="J201" s="21">
        <f t="shared" si="25"/>
        <v>20</v>
      </c>
      <c r="K201" s="21">
        <f t="shared" si="27"/>
        <v>38.676470588235297</v>
      </c>
      <c r="L201" s="22">
        <v>7</v>
      </c>
      <c r="M201" s="22">
        <v>2</v>
      </c>
      <c r="N201" s="22">
        <v>0</v>
      </c>
      <c r="O201" s="22">
        <f>SUM(M201:N201)</f>
        <v>2</v>
      </c>
      <c r="P201" s="125">
        <v>39</v>
      </c>
      <c r="Q201" s="125">
        <v>18</v>
      </c>
      <c r="R201" s="125">
        <v>17</v>
      </c>
      <c r="S201" s="22">
        <v>13</v>
      </c>
      <c r="T201" s="22">
        <f t="shared" si="31"/>
        <v>30</v>
      </c>
      <c r="U201" s="23">
        <v>0</v>
      </c>
      <c r="V201" s="13">
        <f t="shared" si="34"/>
        <v>52</v>
      </c>
      <c r="W201" s="23">
        <f>SUM(L201:N201)</f>
        <v>9</v>
      </c>
      <c r="X201" s="24">
        <f t="shared" si="28"/>
        <v>1409</v>
      </c>
      <c r="Y201" s="24">
        <f t="shared" si="30"/>
        <v>1410</v>
      </c>
      <c r="Z201" s="202">
        <f t="shared" si="29"/>
        <v>1410</v>
      </c>
    </row>
    <row r="202" spans="1:26" ht="14.25" x14ac:dyDescent="0.2">
      <c r="A202" s="20">
        <v>44085.333333333336</v>
      </c>
      <c r="B202" s="24">
        <v>19</v>
      </c>
      <c r="C202" s="14">
        <f t="shared" si="33"/>
        <v>2329</v>
      </c>
      <c r="D202" s="21"/>
      <c r="E202" s="21"/>
      <c r="F202" s="21"/>
      <c r="G202" s="21">
        <f t="shared" si="35"/>
        <v>18.714285714285715</v>
      </c>
      <c r="H202" s="21">
        <f t="shared" si="32"/>
        <v>2.7941176470588238</v>
      </c>
      <c r="I202" s="21">
        <f t="shared" si="26"/>
        <v>2.6890756302521011</v>
      </c>
      <c r="J202" s="21">
        <f t="shared" si="25"/>
        <v>18.823529411764707</v>
      </c>
      <c r="K202" s="21">
        <f t="shared" si="27"/>
        <v>38.088235294117652</v>
      </c>
      <c r="L202" s="22">
        <v>5</v>
      </c>
      <c r="M202" s="22">
        <v>3</v>
      </c>
      <c r="N202" s="22">
        <v>0</v>
      </c>
      <c r="O202" s="22">
        <f>SUM(M202:N202)</f>
        <v>3</v>
      </c>
      <c r="P202" s="125">
        <v>34</v>
      </c>
      <c r="Q202" s="125">
        <v>18</v>
      </c>
      <c r="R202" s="125">
        <v>21</v>
      </c>
      <c r="S202" s="22">
        <v>12</v>
      </c>
      <c r="T202" s="22">
        <f t="shared" si="31"/>
        <v>33</v>
      </c>
      <c r="U202" s="23">
        <v>1</v>
      </c>
      <c r="V202" s="13">
        <f t="shared" si="34"/>
        <v>53</v>
      </c>
      <c r="W202" s="23">
        <f>SUM(L202:N202)</f>
        <v>8</v>
      </c>
      <c r="X202" s="24">
        <f t="shared" si="28"/>
        <v>1433</v>
      </c>
      <c r="Y202" s="24">
        <f t="shared" si="30"/>
        <v>1435</v>
      </c>
      <c r="Z202" s="202">
        <f t="shared" si="29"/>
        <v>1435</v>
      </c>
    </row>
    <row r="203" spans="1:26" ht="14.25" x14ac:dyDescent="0.2">
      <c r="A203" s="20">
        <v>44086.333333333336</v>
      </c>
      <c r="B203" s="23">
        <v>23</v>
      </c>
      <c r="C203" s="14">
        <f t="shared" si="33"/>
        <v>2352</v>
      </c>
      <c r="D203" s="21"/>
      <c r="E203" s="21"/>
      <c r="F203" s="21"/>
      <c r="G203" s="21">
        <f t="shared" si="35"/>
        <v>19.857142857142858</v>
      </c>
      <c r="H203" s="21">
        <f t="shared" si="32"/>
        <v>3.3823529411764706</v>
      </c>
      <c r="I203" s="21">
        <f t="shared" si="26"/>
        <v>2.7521008403361344</v>
      </c>
      <c r="J203" s="21">
        <f t="shared" ref="J203:J238" si="36">H197+H198+H199+H200+H201+H202+H203</f>
        <v>19.264705882352942</v>
      </c>
      <c r="K203" s="21">
        <f t="shared" si="27"/>
        <v>38.088235294117652</v>
      </c>
      <c r="L203" s="22"/>
      <c r="M203" s="22"/>
      <c r="N203" s="22"/>
      <c r="O203" s="22"/>
      <c r="P203" s="125"/>
      <c r="Q203" s="125"/>
      <c r="R203" s="125"/>
      <c r="S203" s="22"/>
      <c r="T203" s="22"/>
      <c r="U203" s="23">
        <v>0</v>
      </c>
      <c r="V203" s="13">
        <f t="shared" si="34"/>
        <v>53</v>
      </c>
      <c r="W203" s="25">
        <v>8</v>
      </c>
      <c r="X203" s="24">
        <f t="shared" si="28"/>
        <v>1456</v>
      </c>
      <c r="Y203" s="24">
        <f t="shared" si="30"/>
        <v>1455</v>
      </c>
      <c r="Z203" s="202">
        <f t="shared" si="29"/>
        <v>1455</v>
      </c>
    </row>
    <row r="204" spans="1:26" ht="14.25" x14ac:dyDescent="0.2">
      <c r="A204" s="20">
        <v>44087.333333333336</v>
      </c>
      <c r="B204" s="23">
        <v>13</v>
      </c>
      <c r="C204" s="14">
        <f t="shared" si="33"/>
        <v>2365</v>
      </c>
      <c r="D204" s="21"/>
      <c r="E204" s="21"/>
      <c r="F204" s="21"/>
      <c r="G204" s="21">
        <f t="shared" si="35"/>
        <v>22.428571428571427</v>
      </c>
      <c r="H204" s="21">
        <f t="shared" si="32"/>
        <v>1.911764705882353</v>
      </c>
      <c r="I204" s="21">
        <f t="shared" ref="I204:I272" si="37">(H198+H199+H200+H201+H202+H203+H204)/7</f>
        <v>2.9201680672268906</v>
      </c>
      <c r="J204" s="21">
        <f t="shared" si="36"/>
        <v>20.441176470588236</v>
      </c>
      <c r="K204" s="21">
        <f t="shared" si="27"/>
        <v>38.676470588235297</v>
      </c>
      <c r="L204" s="22"/>
      <c r="M204" s="22"/>
      <c r="N204" s="22"/>
      <c r="O204" s="22"/>
      <c r="P204" s="125"/>
      <c r="Q204" s="125"/>
      <c r="R204" s="125"/>
      <c r="S204" s="22"/>
      <c r="T204" s="22"/>
      <c r="U204" s="23">
        <v>0</v>
      </c>
      <c r="V204" s="13">
        <f t="shared" si="34"/>
        <v>53</v>
      </c>
      <c r="W204" s="25">
        <v>8</v>
      </c>
      <c r="X204" s="24">
        <f t="shared" si="28"/>
        <v>1465</v>
      </c>
      <c r="Y204" s="24">
        <f t="shared" si="30"/>
        <v>1465</v>
      </c>
      <c r="Z204" s="202">
        <f t="shared" si="29"/>
        <v>1465</v>
      </c>
    </row>
    <row r="205" spans="1:26" ht="14.25" x14ac:dyDescent="0.2">
      <c r="A205" s="20">
        <v>44088.333333333336</v>
      </c>
      <c r="B205" s="24">
        <v>7</v>
      </c>
      <c r="C205" s="14">
        <f t="shared" si="33"/>
        <v>2372</v>
      </c>
      <c r="D205" s="21"/>
      <c r="E205" s="21"/>
      <c r="F205" s="21"/>
      <c r="G205" s="21">
        <f t="shared" si="35"/>
        <v>21.285714285714285</v>
      </c>
      <c r="H205" s="21">
        <f t="shared" si="32"/>
        <v>1.0294117647058825</v>
      </c>
      <c r="I205" s="21">
        <f t="shared" si="37"/>
        <v>2.7521008403361344</v>
      </c>
      <c r="J205" s="21">
        <f t="shared" si="36"/>
        <v>19.264705882352942</v>
      </c>
      <c r="K205" s="21">
        <f t="shared" si="27"/>
        <v>38.676470588235297</v>
      </c>
      <c r="L205" s="29">
        <v>11</v>
      </c>
      <c r="M205" s="29">
        <v>1</v>
      </c>
      <c r="N205" s="29">
        <v>0</v>
      </c>
      <c r="O205" s="29">
        <f>SUM(M205:N205)</f>
        <v>1</v>
      </c>
      <c r="P205" s="149">
        <v>47</v>
      </c>
      <c r="Q205" s="125">
        <v>10</v>
      </c>
      <c r="R205" s="125">
        <v>10</v>
      </c>
      <c r="S205" s="22">
        <v>13</v>
      </c>
      <c r="T205" s="22">
        <f t="shared" si="31"/>
        <v>23</v>
      </c>
      <c r="U205" s="23">
        <v>0</v>
      </c>
      <c r="V205" s="13">
        <f t="shared" si="34"/>
        <v>53</v>
      </c>
      <c r="W205" s="23">
        <f>SUM(L205:N205)</f>
        <v>12</v>
      </c>
      <c r="X205" s="24">
        <f t="shared" si="28"/>
        <v>1468</v>
      </c>
      <c r="Y205" s="24">
        <f t="shared" si="30"/>
        <v>1470</v>
      </c>
      <c r="Z205" s="202">
        <f t="shared" si="29"/>
        <v>1470</v>
      </c>
    </row>
    <row r="206" spans="1:26" ht="14.25" x14ac:dyDescent="0.2">
      <c r="A206" s="20">
        <v>44089.333333333336</v>
      </c>
      <c r="B206" s="24">
        <v>28</v>
      </c>
      <c r="C206" s="14">
        <f t="shared" si="33"/>
        <v>2400</v>
      </c>
      <c r="D206" s="21"/>
      <c r="E206" s="21"/>
      <c r="F206" s="21"/>
      <c r="G206" s="21">
        <f t="shared" si="35"/>
        <v>22.571428571428573</v>
      </c>
      <c r="H206" s="21">
        <f t="shared" si="32"/>
        <v>4.1176470588235299</v>
      </c>
      <c r="I206" s="21">
        <f t="shared" si="37"/>
        <v>2.9201680672268915</v>
      </c>
      <c r="J206" s="21">
        <f t="shared" si="36"/>
        <v>20.441176470588239</v>
      </c>
      <c r="K206" s="21">
        <f t="shared" si="27"/>
        <v>40.147058823529413</v>
      </c>
      <c r="L206" s="22">
        <v>11</v>
      </c>
      <c r="M206" s="22">
        <v>2</v>
      </c>
      <c r="N206" s="22">
        <v>0</v>
      </c>
      <c r="O206" s="22">
        <f>SUM(M206:N206)</f>
        <v>2</v>
      </c>
      <c r="P206" s="125">
        <v>38</v>
      </c>
      <c r="Q206" s="125">
        <v>14</v>
      </c>
      <c r="R206" s="125">
        <v>16</v>
      </c>
      <c r="S206" s="22">
        <v>14</v>
      </c>
      <c r="T206" s="22">
        <f t="shared" si="31"/>
        <v>30</v>
      </c>
      <c r="U206" s="23">
        <v>0</v>
      </c>
      <c r="V206" s="13">
        <f t="shared" si="34"/>
        <v>53</v>
      </c>
      <c r="W206" s="23">
        <f>SUM(L206:N206)</f>
        <v>13</v>
      </c>
      <c r="X206" s="24">
        <f t="shared" si="28"/>
        <v>1485</v>
      </c>
      <c r="Y206" s="24">
        <f t="shared" si="30"/>
        <v>1485</v>
      </c>
      <c r="Z206" s="202">
        <f t="shared" si="29"/>
        <v>1485</v>
      </c>
    </row>
    <row r="207" spans="1:26" ht="14.25" x14ac:dyDescent="0.2">
      <c r="A207" s="20">
        <v>44090.333333333336</v>
      </c>
      <c r="B207" s="23">
        <v>37</v>
      </c>
      <c r="C207" s="14">
        <f t="shared" si="33"/>
        <v>2437</v>
      </c>
      <c r="D207" s="21"/>
      <c r="E207" s="21"/>
      <c r="F207" s="21"/>
      <c r="G207" s="21">
        <f t="shared" si="35"/>
        <v>21</v>
      </c>
      <c r="H207" s="21">
        <f t="shared" si="32"/>
        <v>5.4411764705882355</v>
      </c>
      <c r="I207" s="21">
        <f t="shared" si="37"/>
        <v>3.2983193277310927</v>
      </c>
      <c r="J207" s="21">
        <f t="shared" si="36"/>
        <v>23.088235294117649</v>
      </c>
      <c r="K207" s="21">
        <f t="shared" si="27"/>
        <v>42.647058823529406</v>
      </c>
      <c r="L207" s="29">
        <v>4</v>
      </c>
      <c r="M207" s="29">
        <v>2</v>
      </c>
      <c r="N207" s="29">
        <v>0</v>
      </c>
      <c r="O207" s="29">
        <f>SUM(M207:N207)</f>
        <v>2</v>
      </c>
      <c r="P207" s="149">
        <v>38</v>
      </c>
      <c r="Q207" s="125">
        <v>15</v>
      </c>
      <c r="R207" s="125">
        <v>17</v>
      </c>
      <c r="S207" s="22">
        <v>13</v>
      </c>
      <c r="T207" s="22">
        <f t="shared" si="31"/>
        <v>30</v>
      </c>
      <c r="U207" s="23">
        <v>0</v>
      </c>
      <c r="V207" s="13">
        <f t="shared" si="34"/>
        <v>53</v>
      </c>
      <c r="W207" s="23">
        <f>SUM(L207:N207)</f>
        <v>6</v>
      </c>
      <c r="X207" s="24">
        <f t="shared" si="28"/>
        <v>1512</v>
      </c>
      <c r="Y207" s="24">
        <f t="shared" si="30"/>
        <v>1510</v>
      </c>
      <c r="Z207" s="202">
        <f t="shared" si="29"/>
        <v>1510</v>
      </c>
    </row>
    <row r="208" spans="1:26" ht="14.25" x14ac:dyDescent="0.2">
      <c r="A208" s="20">
        <v>44091.333333333336</v>
      </c>
      <c r="B208" s="23">
        <v>22</v>
      </c>
      <c r="C208" s="14">
        <f t="shared" si="33"/>
        <v>2459</v>
      </c>
      <c r="D208" s="21"/>
      <c r="E208" s="21"/>
      <c r="F208" s="21"/>
      <c r="G208" s="21">
        <f t="shared" si="35"/>
        <v>21.142857142857142</v>
      </c>
      <c r="H208" s="21">
        <f t="shared" si="32"/>
        <v>3.2352941176470589</v>
      </c>
      <c r="I208" s="21">
        <f t="shared" si="37"/>
        <v>3.1302521008403361</v>
      </c>
      <c r="J208" s="21">
        <f t="shared" si="36"/>
        <v>21.911764705882351</v>
      </c>
      <c r="K208" s="21">
        <f t="shared" si="27"/>
        <v>41.911764705882348</v>
      </c>
      <c r="L208" s="22">
        <v>6</v>
      </c>
      <c r="M208" s="22">
        <v>2</v>
      </c>
      <c r="N208" s="22">
        <v>0</v>
      </c>
      <c r="O208" s="22">
        <f>SUM(M208:N208)</f>
        <v>2</v>
      </c>
      <c r="P208" s="125">
        <v>43</v>
      </c>
      <c r="Q208" s="125">
        <v>12</v>
      </c>
      <c r="R208" s="125">
        <v>11</v>
      </c>
      <c r="S208" s="22">
        <v>15</v>
      </c>
      <c r="T208" s="22">
        <f t="shared" si="31"/>
        <v>26</v>
      </c>
      <c r="U208" s="23">
        <v>1</v>
      </c>
      <c r="V208" s="13">
        <f t="shared" si="34"/>
        <v>54</v>
      </c>
      <c r="W208" s="23">
        <f>SUM(L208:N208)</f>
        <v>8</v>
      </c>
      <c r="X208" s="24">
        <f t="shared" si="28"/>
        <v>1537</v>
      </c>
      <c r="Y208" s="24">
        <f t="shared" si="30"/>
        <v>1535</v>
      </c>
      <c r="Z208" s="202">
        <f t="shared" si="29"/>
        <v>1535</v>
      </c>
    </row>
    <row r="209" spans="1:26" ht="14.25" x14ac:dyDescent="0.2">
      <c r="A209" s="20">
        <v>44092.333333333336</v>
      </c>
      <c r="B209" s="24">
        <v>28</v>
      </c>
      <c r="C209" s="14">
        <f t="shared" si="33"/>
        <v>2487</v>
      </c>
      <c r="D209" s="21"/>
      <c r="E209" s="21"/>
      <c r="F209" s="21"/>
      <c r="G209" s="21">
        <f t="shared" si="35"/>
        <v>21.571428571428573</v>
      </c>
      <c r="H209" s="21">
        <f t="shared" si="32"/>
        <v>4.1176470588235299</v>
      </c>
      <c r="I209" s="21">
        <f t="shared" si="37"/>
        <v>3.3193277310924367</v>
      </c>
      <c r="J209" s="21">
        <f t="shared" si="36"/>
        <v>23.235294117647058</v>
      </c>
      <c r="K209" s="21">
        <f t="shared" ref="K209:K272" si="38">SUM(H196:H209)</f>
        <v>42.058823529411761</v>
      </c>
      <c r="L209" s="22">
        <v>6</v>
      </c>
      <c r="M209" s="22">
        <v>2</v>
      </c>
      <c r="N209" s="22">
        <v>0</v>
      </c>
      <c r="O209" s="22">
        <f>SUM(M209:N209)</f>
        <v>2</v>
      </c>
      <c r="P209" s="125">
        <v>42</v>
      </c>
      <c r="Q209" s="125">
        <v>15</v>
      </c>
      <c r="R209" s="125">
        <v>13</v>
      </c>
      <c r="S209" s="22">
        <v>14</v>
      </c>
      <c r="T209" s="22">
        <f t="shared" si="31"/>
        <v>27</v>
      </c>
      <c r="U209" s="23">
        <v>0</v>
      </c>
      <c r="V209" s="13">
        <f t="shared" si="34"/>
        <v>54</v>
      </c>
      <c r="W209" s="23">
        <f>SUM(L209:N209)</f>
        <v>8</v>
      </c>
      <c r="X209" s="24">
        <f t="shared" si="28"/>
        <v>1564</v>
      </c>
      <c r="Y209" s="24">
        <f t="shared" si="30"/>
        <v>1565</v>
      </c>
      <c r="Z209" s="202">
        <f t="shared" si="29"/>
        <v>1565</v>
      </c>
    </row>
    <row r="210" spans="1:26" ht="14.25" x14ac:dyDescent="0.2">
      <c r="A210" s="20">
        <v>44093.333333333336</v>
      </c>
      <c r="B210" s="24">
        <v>12</v>
      </c>
      <c r="C210" s="14">
        <f t="shared" si="33"/>
        <v>2499</v>
      </c>
      <c r="D210" s="21"/>
      <c r="E210" s="21"/>
      <c r="F210" s="21"/>
      <c r="G210" s="21">
        <f t="shared" si="35"/>
        <v>20.571428571428573</v>
      </c>
      <c r="H210" s="21">
        <f t="shared" si="32"/>
        <v>1.7647058823529411</v>
      </c>
      <c r="I210" s="21">
        <f t="shared" si="37"/>
        <v>3.0882352941176472</v>
      </c>
      <c r="J210" s="21">
        <f t="shared" si="36"/>
        <v>21.617647058823529</v>
      </c>
      <c r="K210" s="21">
        <f t="shared" si="38"/>
        <v>40.882352941176471</v>
      </c>
      <c r="L210" s="22"/>
      <c r="M210" s="22"/>
      <c r="N210" s="22"/>
      <c r="O210" s="22"/>
      <c r="P210" s="125"/>
      <c r="Q210" s="125"/>
      <c r="R210" s="125"/>
      <c r="S210" s="22"/>
      <c r="T210" s="22"/>
      <c r="U210" s="23">
        <v>0</v>
      </c>
      <c r="V210" s="13">
        <f t="shared" si="34"/>
        <v>54</v>
      </c>
      <c r="W210" s="25">
        <v>8</v>
      </c>
      <c r="X210" s="24">
        <f t="shared" si="28"/>
        <v>1584</v>
      </c>
      <c r="Y210" s="24">
        <f>MROUND(X210,5)</f>
        <v>1585</v>
      </c>
      <c r="Z210" s="202">
        <f t="shared" si="29"/>
        <v>1585</v>
      </c>
    </row>
    <row r="211" spans="1:26" ht="14.25" x14ac:dyDescent="0.2">
      <c r="A211" s="20">
        <v>44094.333333333336</v>
      </c>
      <c r="B211" s="23">
        <v>14</v>
      </c>
      <c r="C211" s="14">
        <f t="shared" si="33"/>
        <v>2513</v>
      </c>
      <c r="D211" s="21"/>
      <c r="E211" s="21"/>
      <c r="F211" s="21"/>
      <c r="G211" s="21">
        <f t="shared" si="35"/>
        <v>17.428571428571427</v>
      </c>
      <c r="H211" s="21">
        <f t="shared" si="32"/>
        <v>2.0588235294117649</v>
      </c>
      <c r="I211" s="21">
        <f t="shared" si="37"/>
        <v>3.1092436974789917</v>
      </c>
      <c r="J211" s="21">
        <f t="shared" si="36"/>
        <v>21.764705882352942</v>
      </c>
      <c r="K211" s="21">
        <f t="shared" si="38"/>
        <v>42.205882352941181</v>
      </c>
      <c r="L211" s="22"/>
      <c r="M211" s="22"/>
      <c r="N211" s="22"/>
      <c r="O211" s="22"/>
      <c r="P211" s="125"/>
      <c r="Q211" s="125"/>
      <c r="R211" s="125"/>
      <c r="S211" s="22"/>
      <c r="T211" s="22"/>
      <c r="U211" s="23">
        <v>0</v>
      </c>
      <c r="V211" s="13">
        <f t="shared" si="34"/>
        <v>54</v>
      </c>
      <c r="W211" s="25">
        <v>8</v>
      </c>
      <c r="X211" s="24">
        <f t="shared" ref="X211:X274" si="39">SUM(C197,-W211,-$U$367)</f>
        <v>1589</v>
      </c>
      <c r="Y211" s="24">
        <f t="shared" si="30"/>
        <v>1590</v>
      </c>
      <c r="Z211" s="202">
        <f t="shared" ref="Z211:Z273" si="40">IF(Y211&gt;Y210,Y211,Y210)</f>
        <v>1590</v>
      </c>
    </row>
    <row r="212" spans="1:26" ht="14.25" x14ac:dyDescent="0.2">
      <c r="A212" s="20">
        <v>44095.333333333336</v>
      </c>
      <c r="B212" s="23">
        <v>10</v>
      </c>
      <c r="C212" s="14">
        <f t="shared" si="33"/>
        <v>2523</v>
      </c>
      <c r="D212" s="21"/>
      <c r="E212" s="21"/>
      <c r="F212" s="21"/>
      <c r="G212" s="21">
        <f t="shared" si="35"/>
        <v>15.714285714285714</v>
      </c>
      <c r="H212" s="21">
        <f t="shared" si="32"/>
        <v>1.4705882352941178</v>
      </c>
      <c r="I212" s="21">
        <f t="shared" si="37"/>
        <v>3.172268907563025</v>
      </c>
      <c r="J212" s="21">
        <f t="shared" si="36"/>
        <v>22.205882352941174</v>
      </c>
      <c r="K212" s="21">
        <f t="shared" si="38"/>
        <v>41.470588235294123</v>
      </c>
      <c r="L212" s="22">
        <v>7</v>
      </c>
      <c r="M212" s="22">
        <v>2</v>
      </c>
      <c r="N212" s="22">
        <v>0</v>
      </c>
      <c r="O212" s="22">
        <f>SUM(M212:N212)</f>
        <v>2</v>
      </c>
      <c r="P212" s="125">
        <v>35</v>
      </c>
      <c r="Q212" s="125">
        <v>14</v>
      </c>
      <c r="R212" s="125">
        <v>14</v>
      </c>
      <c r="S212" s="22">
        <v>12</v>
      </c>
      <c r="T212" s="22">
        <f t="shared" si="31"/>
        <v>26</v>
      </c>
      <c r="U212" s="23">
        <v>0</v>
      </c>
      <c r="V212" s="13">
        <f t="shared" si="34"/>
        <v>54</v>
      </c>
      <c r="W212" s="23">
        <f>SUM(L212:N212)</f>
        <v>9</v>
      </c>
      <c r="X212" s="24">
        <f t="shared" si="39"/>
        <v>1603</v>
      </c>
      <c r="Y212" s="24">
        <f t="shared" ref="Y212:Y279" si="41">MROUND(X212,5)</f>
        <v>1605</v>
      </c>
      <c r="Z212" s="202">
        <f t="shared" si="40"/>
        <v>1605</v>
      </c>
    </row>
    <row r="213" spans="1:26" ht="14.25" x14ac:dyDescent="0.2">
      <c r="A213" s="20">
        <v>44096.333333333336</v>
      </c>
      <c r="B213" s="24">
        <v>21</v>
      </c>
      <c r="C213" s="14">
        <f t="shared" si="33"/>
        <v>2544</v>
      </c>
      <c r="D213" s="21"/>
      <c r="E213" s="21"/>
      <c r="F213" s="21"/>
      <c r="G213" s="21">
        <f t="shared" si="35"/>
        <v>14.142857142857142</v>
      </c>
      <c r="H213" s="21">
        <f t="shared" si="32"/>
        <v>3.0882352941176472</v>
      </c>
      <c r="I213" s="21">
        <f t="shared" si="37"/>
        <v>3.0252100840336134</v>
      </c>
      <c r="J213" s="21">
        <f t="shared" si="36"/>
        <v>21.176470588235293</v>
      </c>
      <c r="K213" s="21">
        <f t="shared" si="38"/>
        <v>41.617647058823536</v>
      </c>
      <c r="L213" s="22">
        <v>9</v>
      </c>
      <c r="M213" s="22">
        <v>2</v>
      </c>
      <c r="N213" s="22">
        <v>0</v>
      </c>
      <c r="O213" s="22">
        <f>SUM(M213:N213)</f>
        <v>2</v>
      </c>
      <c r="P213" s="125">
        <v>41</v>
      </c>
      <c r="Q213" s="125">
        <v>13</v>
      </c>
      <c r="R213" s="125">
        <v>11</v>
      </c>
      <c r="S213" s="22">
        <v>9</v>
      </c>
      <c r="T213" s="22">
        <f t="shared" si="31"/>
        <v>20</v>
      </c>
      <c r="U213" s="24">
        <v>0</v>
      </c>
      <c r="V213" s="13">
        <f t="shared" si="34"/>
        <v>54</v>
      </c>
      <c r="W213" s="23">
        <f>SUM(L213:N213)</f>
        <v>11</v>
      </c>
      <c r="X213" s="24">
        <f t="shared" si="39"/>
        <v>1621</v>
      </c>
      <c r="Y213" s="24">
        <f t="shared" si="41"/>
        <v>1620</v>
      </c>
      <c r="Z213" s="202">
        <f t="shared" si="40"/>
        <v>1620</v>
      </c>
    </row>
    <row r="214" spans="1:26" ht="14.25" x14ac:dyDescent="0.2">
      <c r="A214" s="20">
        <v>44097.333333333336</v>
      </c>
      <c r="B214" s="24">
        <v>15</v>
      </c>
      <c r="C214" s="14">
        <f t="shared" si="33"/>
        <v>2559</v>
      </c>
      <c r="D214" s="21"/>
      <c r="E214" s="21"/>
      <c r="F214" s="21"/>
      <c r="G214" s="21">
        <f t="shared" si="35"/>
        <v>13.285714285714286</v>
      </c>
      <c r="H214" s="21">
        <f t="shared" si="32"/>
        <v>2.2058823529411766</v>
      </c>
      <c r="I214" s="21">
        <f t="shared" si="37"/>
        <v>2.5630252100840338</v>
      </c>
      <c r="J214" s="21">
        <f t="shared" si="36"/>
        <v>17.941176470588236</v>
      </c>
      <c r="K214" s="21">
        <f t="shared" si="38"/>
        <v>41.029411764705877</v>
      </c>
      <c r="L214" s="22">
        <v>10</v>
      </c>
      <c r="M214" s="22">
        <v>2</v>
      </c>
      <c r="N214" s="22">
        <v>0</v>
      </c>
      <c r="O214" s="22">
        <f>SUM(M214+N214)</f>
        <v>2</v>
      </c>
      <c r="P214" s="125">
        <v>38</v>
      </c>
      <c r="Q214" s="125">
        <v>15</v>
      </c>
      <c r="R214" s="125">
        <v>13</v>
      </c>
      <c r="S214" s="22">
        <v>11</v>
      </c>
      <c r="T214" s="22">
        <f t="shared" si="31"/>
        <v>24</v>
      </c>
      <c r="U214" s="24">
        <v>0</v>
      </c>
      <c r="V214" s="13">
        <f t="shared" si="34"/>
        <v>54</v>
      </c>
      <c r="W214" s="23">
        <f>SUM(L214:N214)</f>
        <v>12</v>
      </c>
      <c r="X214" s="24">
        <f t="shared" si="39"/>
        <v>1639</v>
      </c>
      <c r="Y214" s="24">
        <f t="shared" si="41"/>
        <v>1640</v>
      </c>
      <c r="Z214" s="202">
        <f t="shared" si="40"/>
        <v>1640</v>
      </c>
    </row>
    <row r="215" spans="1:26" ht="14.25" x14ac:dyDescent="0.2">
      <c r="A215" s="20">
        <v>44098.333333333336</v>
      </c>
      <c r="B215" s="30">
        <v>10</v>
      </c>
      <c r="C215" s="14">
        <f t="shared" si="33"/>
        <v>2569</v>
      </c>
      <c r="D215" s="21"/>
      <c r="E215" s="21"/>
      <c r="F215" s="21"/>
      <c r="G215" s="21">
        <f t="shared" si="35"/>
        <v>12</v>
      </c>
      <c r="H215" s="21">
        <f t="shared" si="32"/>
        <v>1.4705882352941178</v>
      </c>
      <c r="I215" s="21">
        <f t="shared" si="37"/>
        <v>2.3109243697478994</v>
      </c>
      <c r="J215" s="21">
        <f t="shared" si="36"/>
        <v>16.176470588235297</v>
      </c>
      <c r="K215" s="21">
        <f t="shared" si="38"/>
        <v>38.088235294117638</v>
      </c>
      <c r="L215" s="22">
        <v>8</v>
      </c>
      <c r="M215" s="22">
        <v>2</v>
      </c>
      <c r="N215" s="22">
        <v>0</v>
      </c>
      <c r="O215" s="22">
        <f>SUM(M215+N215)</f>
        <v>2</v>
      </c>
      <c r="P215" s="125">
        <v>42</v>
      </c>
      <c r="Q215" s="125">
        <v>12</v>
      </c>
      <c r="R215" s="125">
        <v>10</v>
      </c>
      <c r="S215" s="22">
        <v>11</v>
      </c>
      <c r="T215" s="22">
        <f t="shared" si="31"/>
        <v>21</v>
      </c>
      <c r="U215" s="23">
        <v>0</v>
      </c>
      <c r="V215" s="13">
        <f t="shared" si="34"/>
        <v>54</v>
      </c>
      <c r="W215" s="23">
        <f>SUM(L215:N215)</f>
        <v>10</v>
      </c>
      <c r="X215" s="24">
        <f t="shared" si="39"/>
        <v>1671</v>
      </c>
      <c r="Y215" s="24">
        <f t="shared" si="41"/>
        <v>1670</v>
      </c>
      <c r="Z215" s="202">
        <f t="shared" si="40"/>
        <v>1670</v>
      </c>
    </row>
    <row r="216" spans="1:26" ht="14.25" x14ac:dyDescent="0.2">
      <c r="A216" s="20">
        <v>44099.333333333336</v>
      </c>
      <c r="B216" s="23">
        <v>17</v>
      </c>
      <c r="C216" s="14">
        <f t="shared" si="33"/>
        <v>2586</v>
      </c>
      <c r="D216" s="21"/>
      <c r="E216" s="21"/>
      <c r="F216" s="21"/>
      <c r="G216" s="21">
        <f t="shared" si="35"/>
        <v>11.428571428571429</v>
      </c>
      <c r="H216" s="21">
        <f t="shared" si="32"/>
        <v>2.5</v>
      </c>
      <c r="I216" s="21">
        <f t="shared" si="37"/>
        <v>2.0798319327731094</v>
      </c>
      <c r="J216" s="21">
        <f t="shared" si="36"/>
        <v>14.558823529411766</v>
      </c>
      <c r="K216" s="21">
        <f t="shared" si="38"/>
        <v>37.794117647058826</v>
      </c>
      <c r="L216" s="22">
        <v>11</v>
      </c>
      <c r="M216" s="22">
        <v>2</v>
      </c>
      <c r="N216" s="22">
        <v>1</v>
      </c>
      <c r="O216" s="22">
        <f>SUM(M216+N216)</f>
        <v>3</v>
      </c>
      <c r="P216" s="125">
        <v>40</v>
      </c>
      <c r="Q216" s="125">
        <v>14</v>
      </c>
      <c r="R216" s="125">
        <v>12</v>
      </c>
      <c r="S216" s="22">
        <v>14</v>
      </c>
      <c r="T216" s="22">
        <f t="shared" si="31"/>
        <v>26</v>
      </c>
      <c r="U216" s="23">
        <v>0</v>
      </c>
      <c r="V216" s="13">
        <f t="shared" si="34"/>
        <v>54</v>
      </c>
      <c r="W216" s="23">
        <f>SUM(L216:N216)</f>
        <v>14</v>
      </c>
      <c r="X216" s="24">
        <f t="shared" si="39"/>
        <v>1686</v>
      </c>
      <c r="Y216" s="24">
        <f t="shared" si="41"/>
        <v>1685</v>
      </c>
      <c r="Z216" s="202">
        <f t="shared" si="40"/>
        <v>1685</v>
      </c>
    </row>
    <row r="217" spans="1:26" ht="14.25" x14ac:dyDescent="0.2">
      <c r="A217" s="20">
        <v>44100.333333333336</v>
      </c>
      <c r="B217" s="23">
        <v>6</v>
      </c>
      <c r="C217" s="14">
        <f t="shared" si="33"/>
        <v>2592</v>
      </c>
      <c r="D217" s="21"/>
      <c r="E217" s="21"/>
      <c r="F217" s="21"/>
      <c r="G217" s="21">
        <f t="shared" si="35"/>
        <v>9.8571428571428577</v>
      </c>
      <c r="H217" s="21">
        <f t="shared" si="32"/>
        <v>0.88235294117647056</v>
      </c>
      <c r="I217" s="21">
        <f t="shared" si="37"/>
        <v>1.9537815126050422</v>
      </c>
      <c r="J217" s="21">
        <f t="shared" si="36"/>
        <v>13.676470588235295</v>
      </c>
      <c r="K217" s="21">
        <f t="shared" si="38"/>
        <v>35.294117647058826</v>
      </c>
      <c r="L217" s="22"/>
      <c r="M217" s="22"/>
      <c r="N217" s="22"/>
      <c r="O217" s="22"/>
      <c r="P217" s="125"/>
      <c r="Q217" s="125"/>
      <c r="R217" s="125"/>
      <c r="S217" s="22"/>
      <c r="T217" s="22"/>
      <c r="U217" s="23">
        <v>0</v>
      </c>
      <c r="V217" s="13">
        <f t="shared" si="34"/>
        <v>54</v>
      </c>
      <c r="W217" s="25">
        <v>14</v>
      </c>
      <c r="X217" s="24">
        <f t="shared" si="39"/>
        <v>1709</v>
      </c>
      <c r="Y217" s="24">
        <f t="shared" si="41"/>
        <v>1710</v>
      </c>
      <c r="Z217" s="202">
        <f t="shared" si="40"/>
        <v>1710</v>
      </c>
    </row>
    <row r="218" spans="1:26" ht="14.25" x14ac:dyDescent="0.2">
      <c r="A218" s="20">
        <v>44101.333333333336</v>
      </c>
      <c r="B218" s="23">
        <v>5</v>
      </c>
      <c r="C218" s="14">
        <f t="shared" si="33"/>
        <v>2597</v>
      </c>
      <c r="D218" s="21"/>
      <c r="E218" s="21"/>
      <c r="F218" s="21"/>
      <c r="G218" s="21">
        <f t="shared" si="35"/>
        <v>10.285714285714286</v>
      </c>
      <c r="H218" s="21">
        <f t="shared" si="32"/>
        <v>0.73529411764705888</v>
      </c>
      <c r="I218" s="21">
        <f t="shared" si="37"/>
        <v>1.7647058823529409</v>
      </c>
      <c r="J218" s="21">
        <f t="shared" si="36"/>
        <v>12.352941176470587</v>
      </c>
      <c r="K218" s="21">
        <f t="shared" si="38"/>
        <v>34.117647058823529</v>
      </c>
      <c r="L218" s="22"/>
      <c r="M218" s="22"/>
      <c r="N218" s="22"/>
      <c r="O218" s="22"/>
      <c r="P218" s="125"/>
      <c r="Q218" s="125"/>
      <c r="R218" s="125"/>
      <c r="S218" s="22"/>
      <c r="T218" s="22"/>
      <c r="U218" s="23">
        <v>0</v>
      </c>
      <c r="V218" s="13">
        <f t="shared" si="34"/>
        <v>54</v>
      </c>
      <c r="W218" s="25">
        <v>14</v>
      </c>
      <c r="X218" s="24">
        <f t="shared" si="39"/>
        <v>1722</v>
      </c>
      <c r="Y218" s="24">
        <f t="shared" si="41"/>
        <v>1720</v>
      </c>
      <c r="Z218" s="202">
        <f t="shared" si="40"/>
        <v>1720</v>
      </c>
    </row>
    <row r="219" spans="1:26" ht="14.25" x14ac:dyDescent="0.2">
      <c r="A219" s="20">
        <v>44102.333333333336</v>
      </c>
      <c r="B219" s="23">
        <v>6</v>
      </c>
      <c r="C219" s="14">
        <f t="shared" si="33"/>
        <v>2603</v>
      </c>
      <c r="D219" s="21"/>
      <c r="E219" s="21"/>
      <c r="F219" s="21"/>
      <c r="G219" s="21">
        <f t="shared" si="35"/>
        <v>11.142857142857142</v>
      </c>
      <c r="H219" s="21">
        <f t="shared" si="32"/>
        <v>0.88235294117647056</v>
      </c>
      <c r="I219" s="21">
        <f t="shared" si="37"/>
        <v>1.680672268907563</v>
      </c>
      <c r="J219" s="21">
        <f t="shared" si="36"/>
        <v>11.764705882352942</v>
      </c>
      <c r="K219" s="21">
        <f t="shared" si="38"/>
        <v>33.970588235294116</v>
      </c>
      <c r="L219" s="22">
        <v>13</v>
      </c>
      <c r="M219" s="22">
        <v>2</v>
      </c>
      <c r="N219" s="22">
        <v>0</v>
      </c>
      <c r="O219" s="22">
        <f t="shared" ref="O219:O222" si="42">SUM(M219+N219)</f>
        <v>2</v>
      </c>
      <c r="P219" s="125">
        <v>43</v>
      </c>
      <c r="Q219" s="125">
        <v>14</v>
      </c>
      <c r="R219" s="125">
        <v>12</v>
      </c>
      <c r="S219" s="22">
        <v>17</v>
      </c>
      <c r="T219" s="22">
        <f t="shared" si="31"/>
        <v>29</v>
      </c>
      <c r="U219" s="30">
        <v>1</v>
      </c>
      <c r="V219" s="13">
        <f t="shared" si="34"/>
        <v>55</v>
      </c>
      <c r="W219" s="23">
        <f>SUM(L219:N219)</f>
        <v>15</v>
      </c>
      <c r="X219" s="24">
        <f t="shared" si="39"/>
        <v>1728</v>
      </c>
      <c r="Y219" s="24">
        <f t="shared" si="41"/>
        <v>1730</v>
      </c>
      <c r="Z219" s="202">
        <f t="shared" si="40"/>
        <v>1730</v>
      </c>
    </row>
    <row r="220" spans="1:26" ht="14.25" x14ac:dyDescent="0.2">
      <c r="A220" s="20">
        <v>44103.333333333336</v>
      </c>
      <c r="B220" s="30">
        <v>10</v>
      </c>
      <c r="C220" s="14">
        <f t="shared" si="33"/>
        <v>2613</v>
      </c>
      <c r="D220" s="21"/>
      <c r="E220" s="21"/>
      <c r="F220" s="21"/>
      <c r="G220" s="21">
        <f t="shared" si="35"/>
        <v>11</v>
      </c>
      <c r="H220" s="21">
        <f t="shared" si="32"/>
        <v>1.4705882352941178</v>
      </c>
      <c r="I220" s="21">
        <f t="shared" si="37"/>
        <v>1.4495798319327731</v>
      </c>
      <c r="J220" s="21">
        <f t="shared" si="36"/>
        <v>10.147058823529411</v>
      </c>
      <c r="K220" s="21">
        <f t="shared" si="38"/>
        <v>31.323529411764703</v>
      </c>
      <c r="L220" s="22">
        <v>9</v>
      </c>
      <c r="M220" s="22">
        <v>1</v>
      </c>
      <c r="N220" s="22">
        <v>1</v>
      </c>
      <c r="O220" s="22">
        <f t="shared" si="42"/>
        <v>2</v>
      </c>
      <c r="P220" s="125">
        <v>46</v>
      </c>
      <c r="Q220" s="125">
        <v>13</v>
      </c>
      <c r="R220" s="125">
        <v>11</v>
      </c>
      <c r="S220" s="22">
        <v>13</v>
      </c>
      <c r="T220" s="22">
        <f t="shared" si="31"/>
        <v>24</v>
      </c>
      <c r="U220" s="23">
        <v>0</v>
      </c>
      <c r="V220" s="13">
        <f t="shared" si="34"/>
        <v>55</v>
      </c>
      <c r="W220" s="23">
        <f>SUM(L220:N220)</f>
        <v>11</v>
      </c>
      <c r="X220" s="24">
        <f t="shared" si="39"/>
        <v>1760</v>
      </c>
      <c r="Y220" s="24">
        <f t="shared" si="41"/>
        <v>1760</v>
      </c>
      <c r="Z220" s="202">
        <f t="shared" si="40"/>
        <v>1760</v>
      </c>
    </row>
    <row r="221" spans="1:26" ht="14.25" x14ac:dyDescent="0.2">
      <c r="A221" s="20">
        <v>44104.333333333336</v>
      </c>
      <c r="B221" s="23">
        <v>18</v>
      </c>
      <c r="C221" s="14">
        <f t="shared" si="33"/>
        <v>2631</v>
      </c>
      <c r="D221" s="21"/>
      <c r="E221" s="21"/>
      <c r="F221" s="21"/>
      <c r="G221" s="21">
        <f t="shared" si="35"/>
        <v>13.571428571428571</v>
      </c>
      <c r="H221" s="21">
        <f t="shared" si="32"/>
        <v>2.6470588235294117</v>
      </c>
      <c r="I221" s="21">
        <f t="shared" si="37"/>
        <v>1.5126050420168067</v>
      </c>
      <c r="J221" s="21">
        <f>H215+H216+H217+H218+H219+H220+H221</f>
        <v>10.588235294117647</v>
      </c>
      <c r="K221" s="21">
        <f t="shared" si="38"/>
        <v>28.529411764705884</v>
      </c>
      <c r="L221" s="22">
        <v>7</v>
      </c>
      <c r="M221" s="22">
        <v>1</v>
      </c>
      <c r="N221" s="22">
        <v>1</v>
      </c>
      <c r="O221" s="22">
        <f t="shared" si="42"/>
        <v>2</v>
      </c>
      <c r="P221" s="125">
        <v>40</v>
      </c>
      <c r="Q221" s="125">
        <v>14</v>
      </c>
      <c r="R221" s="125">
        <v>13</v>
      </c>
      <c r="S221" s="22">
        <v>9</v>
      </c>
      <c r="T221" s="22">
        <f t="shared" si="31"/>
        <v>22</v>
      </c>
      <c r="U221" s="23">
        <v>0</v>
      </c>
      <c r="V221" s="13">
        <f t="shared" si="34"/>
        <v>55</v>
      </c>
      <c r="W221" s="23">
        <f>SUM(L221:N221)</f>
        <v>9</v>
      </c>
      <c r="X221" s="24">
        <f t="shared" si="39"/>
        <v>1799</v>
      </c>
      <c r="Y221" s="24">
        <f t="shared" si="41"/>
        <v>1800</v>
      </c>
      <c r="Z221" s="202">
        <f t="shared" si="40"/>
        <v>1800</v>
      </c>
    </row>
    <row r="222" spans="1:26" ht="14.25" x14ac:dyDescent="0.2">
      <c r="A222" s="20">
        <v>44105.333333333336</v>
      </c>
      <c r="B222" s="23">
        <v>16</v>
      </c>
      <c r="C222" s="14">
        <f t="shared" si="33"/>
        <v>2647</v>
      </c>
      <c r="D222" s="21"/>
      <c r="E222" s="21"/>
      <c r="F222" s="21"/>
      <c r="G222" s="21">
        <f t="shared" si="35"/>
        <v>14.285714285714286</v>
      </c>
      <c r="H222" s="21">
        <f t="shared" si="32"/>
        <v>2.3529411764705883</v>
      </c>
      <c r="I222" s="21">
        <f t="shared" si="37"/>
        <v>1.6386554621848739</v>
      </c>
      <c r="J222" s="21">
        <f t="shared" si="36"/>
        <v>11.470588235294118</v>
      </c>
      <c r="K222" s="21">
        <f t="shared" si="38"/>
        <v>27.647058823529413</v>
      </c>
      <c r="L222" s="22">
        <v>10</v>
      </c>
      <c r="M222" s="22">
        <v>1</v>
      </c>
      <c r="N222" s="22">
        <v>1</v>
      </c>
      <c r="O222" s="22">
        <f t="shared" si="42"/>
        <v>2</v>
      </c>
      <c r="P222" s="125">
        <v>34</v>
      </c>
      <c r="Q222" s="125">
        <v>15</v>
      </c>
      <c r="R222" s="125">
        <v>17</v>
      </c>
      <c r="S222" s="22">
        <v>8</v>
      </c>
      <c r="T222" s="22">
        <f t="shared" si="31"/>
        <v>25</v>
      </c>
      <c r="U222" s="23">
        <v>0</v>
      </c>
      <c r="V222" s="13">
        <f t="shared" si="34"/>
        <v>55</v>
      </c>
      <c r="W222" s="23">
        <f>SUM(L222:N222)</f>
        <v>12</v>
      </c>
      <c r="X222" s="24">
        <f t="shared" si="39"/>
        <v>1818</v>
      </c>
      <c r="Y222" s="24">
        <f t="shared" si="41"/>
        <v>1820</v>
      </c>
      <c r="Z222" s="202">
        <f t="shared" si="40"/>
        <v>1820</v>
      </c>
    </row>
    <row r="223" spans="1:26" ht="14.25" x14ac:dyDescent="0.2">
      <c r="A223" s="20">
        <v>44106.333333333336</v>
      </c>
      <c r="B223" s="23">
        <v>16</v>
      </c>
      <c r="C223" s="14">
        <f t="shared" si="33"/>
        <v>2663</v>
      </c>
      <c r="D223" s="21"/>
      <c r="E223" s="21"/>
      <c r="F223" s="21"/>
      <c r="G223" s="21">
        <f t="shared" si="35"/>
        <v>15.714285714285714</v>
      </c>
      <c r="H223" s="21">
        <f t="shared" si="32"/>
        <v>2.3529411764705883</v>
      </c>
      <c r="I223" s="21">
        <f t="shared" si="37"/>
        <v>1.6176470588235294</v>
      </c>
      <c r="J223" s="21">
        <f t="shared" si="36"/>
        <v>11.323529411764707</v>
      </c>
      <c r="K223" s="21">
        <f t="shared" si="38"/>
        <v>25.882352941176471</v>
      </c>
      <c r="L223" s="22">
        <v>10</v>
      </c>
      <c r="M223" s="22">
        <v>2</v>
      </c>
      <c r="N223" s="22">
        <v>0</v>
      </c>
      <c r="O223" s="22">
        <f>SUM(M223+N223)</f>
        <v>2</v>
      </c>
      <c r="P223" s="125">
        <v>40</v>
      </c>
      <c r="Q223" s="125">
        <v>13</v>
      </c>
      <c r="R223" s="125">
        <v>15</v>
      </c>
      <c r="S223" s="22">
        <v>13</v>
      </c>
      <c r="T223" s="22">
        <f t="shared" si="31"/>
        <v>28</v>
      </c>
      <c r="U223" s="23">
        <v>0</v>
      </c>
      <c r="V223" s="13">
        <f t="shared" si="34"/>
        <v>55</v>
      </c>
      <c r="W223" s="23">
        <f>SUM(L223:N223)</f>
        <v>12</v>
      </c>
      <c r="X223" s="24">
        <f t="shared" si="39"/>
        <v>1846</v>
      </c>
      <c r="Y223" s="24">
        <f t="shared" si="41"/>
        <v>1845</v>
      </c>
      <c r="Z223" s="202">
        <f t="shared" si="40"/>
        <v>1845</v>
      </c>
    </row>
    <row r="224" spans="1:26" ht="14.25" x14ac:dyDescent="0.2">
      <c r="A224" s="20">
        <v>44107.333333333336</v>
      </c>
      <c r="B224" s="23">
        <v>24</v>
      </c>
      <c r="C224" s="14">
        <f t="shared" si="33"/>
        <v>2687</v>
      </c>
      <c r="D224" s="21"/>
      <c r="E224" s="21"/>
      <c r="F224" s="21"/>
      <c r="G224" s="21">
        <f t="shared" si="35"/>
        <v>20.428571428571427</v>
      </c>
      <c r="H224" s="21">
        <f t="shared" si="32"/>
        <v>3.5294117647058822</v>
      </c>
      <c r="I224" s="21">
        <f t="shared" si="37"/>
        <v>1.9957983193277311</v>
      </c>
      <c r="J224" s="21">
        <f t="shared" si="36"/>
        <v>13.970588235294118</v>
      </c>
      <c r="K224" s="21">
        <f t="shared" si="38"/>
        <v>27.647058823529413</v>
      </c>
      <c r="L224" s="22"/>
      <c r="M224" s="22"/>
      <c r="N224" s="22"/>
      <c r="O224" s="22"/>
      <c r="P224" s="125"/>
      <c r="Q224" s="125"/>
      <c r="R224" s="125"/>
      <c r="S224" s="22"/>
      <c r="T224" s="22"/>
      <c r="U224" s="23">
        <v>0</v>
      </c>
      <c r="V224" s="13">
        <f t="shared" si="34"/>
        <v>55</v>
      </c>
      <c r="W224" s="25">
        <v>12</v>
      </c>
      <c r="X224" s="24">
        <f t="shared" si="39"/>
        <v>1858</v>
      </c>
      <c r="Y224" s="24">
        <f t="shared" si="41"/>
        <v>1860</v>
      </c>
      <c r="Z224" s="202">
        <f t="shared" si="40"/>
        <v>1860</v>
      </c>
    </row>
    <row r="225" spans="1:26" ht="14.25" x14ac:dyDescent="0.2">
      <c r="A225" s="20">
        <v>44108.333333333336</v>
      </c>
      <c r="B225" s="23">
        <v>10</v>
      </c>
      <c r="C225" s="14">
        <f t="shared" si="33"/>
        <v>2697</v>
      </c>
      <c r="D225" s="21"/>
      <c r="E225" s="21"/>
      <c r="F225" s="21"/>
      <c r="G225" s="21">
        <f t="shared" si="35"/>
        <v>25.714285714285715</v>
      </c>
      <c r="H225" s="21">
        <f t="shared" si="32"/>
        <v>1.4705882352941178</v>
      </c>
      <c r="I225" s="21">
        <f t="shared" si="37"/>
        <v>2.1008403361344539</v>
      </c>
      <c r="J225" s="21">
        <f t="shared" si="36"/>
        <v>14.705882352941178</v>
      </c>
      <c r="K225" s="21">
        <f t="shared" si="38"/>
        <v>27.058823529411761</v>
      </c>
      <c r="L225" s="22"/>
      <c r="M225" s="22"/>
      <c r="N225" s="22"/>
      <c r="O225" s="22"/>
      <c r="P225" s="125"/>
      <c r="Q225" s="125"/>
      <c r="R225" s="125"/>
      <c r="S225" s="22"/>
      <c r="T225" s="22"/>
      <c r="U225" s="23">
        <v>0</v>
      </c>
      <c r="V225" s="13">
        <f t="shared" si="34"/>
        <v>55</v>
      </c>
      <c r="W225" s="25">
        <v>12</v>
      </c>
      <c r="X225" s="24">
        <f t="shared" si="39"/>
        <v>1872</v>
      </c>
      <c r="Y225" s="24">
        <f t="shared" si="41"/>
        <v>1870</v>
      </c>
      <c r="Z225" s="202">
        <f t="shared" si="40"/>
        <v>1870</v>
      </c>
    </row>
    <row r="226" spans="1:26" ht="14.25" x14ac:dyDescent="0.2">
      <c r="A226" s="20">
        <v>44109.333333333336</v>
      </c>
      <c r="B226" s="23">
        <v>16</v>
      </c>
      <c r="C226" s="14">
        <f t="shared" si="33"/>
        <v>2713</v>
      </c>
      <c r="D226" s="21"/>
      <c r="E226" s="21"/>
      <c r="F226" s="21"/>
      <c r="G226" s="21">
        <f t="shared" si="35"/>
        <v>31.714285714285715</v>
      </c>
      <c r="H226" s="21">
        <f t="shared" si="32"/>
        <v>2.3529411764705883</v>
      </c>
      <c r="I226" s="21">
        <f t="shared" si="37"/>
        <v>2.3109243697478989</v>
      </c>
      <c r="J226" s="21">
        <f t="shared" si="36"/>
        <v>16.176470588235293</v>
      </c>
      <c r="K226" s="21">
        <f t="shared" si="38"/>
        <v>27.941176470588232</v>
      </c>
      <c r="L226" s="22">
        <v>8</v>
      </c>
      <c r="M226" s="22">
        <v>2</v>
      </c>
      <c r="N226" s="22">
        <v>0</v>
      </c>
      <c r="O226" s="22">
        <f t="shared" ref="O226:O230" si="43">SUM(M226+N226)</f>
        <v>2</v>
      </c>
      <c r="P226" s="125">
        <v>42</v>
      </c>
      <c r="Q226" s="125">
        <v>14</v>
      </c>
      <c r="R226" s="125">
        <v>12</v>
      </c>
      <c r="S226" s="22">
        <v>14</v>
      </c>
      <c r="T226" s="22">
        <f t="shared" ref="T226:T286" si="44">S226+R226</f>
        <v>26</v>
      </c>
      <c r="U226" s="23">
        <v>0</v>
      </c>
      <c r="V226" s="13">
        <f t="shared" si="34"/>
        <v>55</v>
      </c>
      <c r="W226" s="23">
        <f>SUM(L226:N226)</f>
        <v>10</v>
      </c>
      <c r="X226" s="24">
        <f t="shared" si="39"/>
        <v>1884</v>
      </c>
      <c r="Y226" s="24">
        <f t="shared" si="41"/>
        <v>1885</v>
      </c>
      <c r="Z226" s="202">
        <f t="shared" si="40"/>
        <v>1885</v>
      </c>
    </row>
    <row r="227" spans="1:26" ht="14.25" x14ac:dyDescent="0.2">
      <c r="A227" s="20">
        <v>44110.333333333336</v>
      </c>
      <c r="B227" s="30">
        <v>43</v>
      </c>
      <c r="C227" s="14">
        <f t="shared" si="33"/>
        <v>2756</v>
      </c>
      <c r="D227" s="21"/>
      <c r="E227" s="21"/>
      <c r="F227" s="21"/>
      <c r="G227" s="21">
        <f t="shared" si="35"/>
        <v>38.714285714285715</v>
      </c>
      <c r="H227" s="21">
        <f t="shared" si="32"/>
        <v>6.3235294117647056</v>
      </c>
      <c r="I227" s="21">
        <f t="shared" si="37"/>
        <v>3.0042016806722693</v>
      </c>
      <c r="J227" s="21">
        <f t="shared" si="36"/>
        <v>21.029411764705884</v>
      </c>
      <c r="K227" s="21">
        <f t="shared" si="38"/>
        <v>31.176470588235293</v>
      </c>
      <c r="L227" s="22">
        <v>6</v>
      </c>
      <c r="M227" s="22">
        <v>2</v>
      </c>
      <c r="N227" s="22">
        <v>0</v>
      </c>
      <c r="O227" s="22">
        <f t="shared" si="43"/>
        <v>2</v>
      </c>
      <c r="P227" s="125">
        <v>43</v>
      </c>
      <c r="Q227" s="125">
        <v>12</v>
      </c>
      <c r="R227" s="125">
        <v>13</v>
      </c>
      <c r="S227" s="22">
        <v>10</v>
      </c>
      <c r="T227" s="22">
        <f t="shared" si="44"/>
        <v>23</v>
      </c>
      <c r="U227" s="23">
        <v>0</v>
      </c>
      <c r="V227" s="13">
        <f t="shared" si="34"/>
        <v>55</v>
      </c>
      <c r="W227" s="23">
        <f>SUM(L227:N227)</f>
        <v>8</v>
      </c>
      <c r="X227" s="24">
        <f t="shared" si="39"/>
        <v>1907</v>
      </c>
      <c r="Y227" s="24">
        <f t="shared" si="41"/>
        <v>1905</v>
      </c>
      <c r="Z227" s="202">
        <f t="shared" si="40"/>
        <v>1905</v>
      </c>
    </row>
    <row r="228" spans="1:26" ht="14.25" x14ac:dyDescent="0.2">
      <c r="A228" s="20">
        <v>44111.333333333336</v>
      </c>
      <c r="B228" s="23">
        <v>55</v>
      </c>
      <c r="C228" s="14">
        <f t="shared" si="33"/>
        <v>2811</v>
      </c>
      <c r="D228" s="21"/>
      <c r="E228" s="21"/>
      <c r="F228" s="21"/>
      <c r="G228" s="21">
        <f t="shared" si="35"/>
        <v>44.285714285714285</v>
      </c>
      <c r="H228" s="21">
        <f t="shared" si="32"/>
        <v>8.0882352941176467</v>
      </c>
      <c r="I228" s="21">
        <f t="shared" si="37"/>
        <v>3.7815126050420167</v>
      </c>
      <c r="J228" s="21">
        <f t="shared" si="36"/>
        <v>26.470588235294116</v>
      </c>
      <c r="K228" s="21">
        <f t="shared" si="38"/>
        <v>37.058823529411768</v>
      </c>
      <c r="L228" s="22">
        <v>7</v>
      </c>
      <c r="M228" s="22">
        <v>2</v>
      </c>
      <c r="N228" s="22">
        <v>0</v>
      </c>
      <c r="O228" s="22">
        <f t="shared" si="43"/>
        <v>2</v>
      </c>
      <c r="P228" s="125">
        <v>35</v>
      </c>
      <c r="Q228" s="125">
        <v>19</v>
      </c>
      <c r="R228" s="125">
        <v>19</v>
      </c>
      <c r="S228" s="22">
        <v>8</v>
      </c>
      <c r="T228" s="22">
        <f t="shared" si="44"/>
        <v>27</v>
      </c>
      <c r="U228" s="30">
        <v>1</v>
      </c>
      <c r="V228" s="13">
        <f t="shared" si="34"/>
        <v>56</v>
      </c>
      <c r="W228" s="23">
        <f>SUM(L228:N228)</f>
        <v>9</v>
      </c>
      <c r="X228" s="24">
        <f t="shared" si="39"/>
        <v>1921</v>
      </c>
      <c r="Y228" s="24">
        <f t="shared" si="41"/>
        <v>1920</v>
      </c>
      <c r="Z228" s="202">
        <f t="shared" si="40"/>
        <v>1920</v>
      </c>
    </row>
    <row r="229" spans="1:26" ht="14.25" x14ac:dyDescent="0.2">
      <c r="A229" s="20">
        <v>44112.333333333336</v>
      </c>
      <c r="B229" s="23">
        <v>58</v>
      </c>
      <c r="C229" s="14">
        <f t="shared" si="33"/>
        <v>2869</v>
      </c>
      <c r="D229" s="21"/>
      <c r="E229" s="21"/>
      <c r="F229" s="21"/>
      <c r="G229" s="21">
        <f t="shared" si="35"/>
        <v>46.285714285714285</v>
      </c>
      <c r="H229" s="21">
        <f t="shared" si="32"/>
        <v>8.5294117647058822</v>
      </c>
      <c r="I229" s="21">
        <f t="shared" si="37"/>
        <v>4.6638655462184877</v>
      </c>
      <c r="J229" s="21">
        <f t="shared" si="36"/>
        <v>32.647058823529413</v>
      </c>
      <c r="K229" s="21">
        <f t="shared" si="38"/>
        <v>44.117647058823529</v>
      </c>
      <c r="L229" s="22">
        <v>6</v>
      </c>
      <c r="M229" s="22">
        <v>2</v>
      </c>
      <c r="N229" s="22">
        <v>0</v>
      </c>
      <c r="O229" s="22">
        <f t="shared" si="43"/>
        <v>2</v>
      </c>
      <c r="P229" s="125">
        <v>37</v>
      </c>
      <c r="Q229" s="125">
        <v>16</v>
      </c>
      <c r="R229" s="125">
        <v>17</v>
      </c>
      <c r="S229" s="22">
        <v>12</v>
      </c>
      <c r="T229" s="22">
        <f t="shared" si="44"/>
        <v>29</v>
      </c>
      <c r="U229" s="23">
        <v>0</v>
      </c>
      <c r="V229" s="13">
        <f t="shared" si="34"/>
        <v>56</v>
      </c>
      <c r="W229" s="23">
        <f>SUM(L229:N229)</f>
        <v>8</v>
      </c>
      <c r="X229" s="24">
        <f t="shared" si="39"/>
        <v>1932</v>
      </c>
      <c r="Y229" s="24">
        <f t="shared" si="41"/>
        <v>1930</v>
      </c>
      <c r="Z229" s="202">
        <f t="shared" si="40"/>
        <v>1930</v>
      </c>
    </row>
    <row r="230" spans="1:26" ht="14.25" x14ac:dyDescent="0.2">
      <c r="A230" s="20">
        <v>44113.333333333336</v>
      </c>
      <c r="B230" s="30">
        <v>65</v>
      </c>
      <c r="C230" s="14">
        <f t="shared" si="33"/>
        <v>2934</v>
      </c>
      <c r="D230" s="21"/>
      <c r="E230" s="21"/>
      <c r="F230" s="21"/>
      <c r="G230" s="21">
        <f t="shared" si="35"/>
        <v>50.428571428571431</v>
      </c>
      <c r="H230" s="21">
        <f t="shared" si="32"/>
        <v>9.5588235294117645</v>
      </c>
      <c r="I230" s="21">
        <f t="shared" si="37"/>
        <v>5.6932773109243708</v>
      </c>
      <c r="J230" s="21">
        <f t="shared" si="36"/>
        <v>39.852941176470594</v>
      </c>
      <c r="K230" s="21">
        <f t="shared" si="38"/>
        <v>51.17647058823529</v>
      </c>
      <c r="L230" s="22">
        <v>10</v>
      </c>
      <c r="M230" s="22">
        <v>2</v>
      </c>
      <c r="N230" s="22">
        <v>0</v>
      </c>
      <c r="O230" s="22">
        <f t="shared" si="43"/>
        <v>2</v>
      </c>
      <c r="P230" s="125">
        <v>40</v>
      </c>
      <c r="Q230" s="125">
        <v>14</v>
      </c>
      <c r="R230" s="125">
        <v>14</v>
      </c>
      <c r="S230" s="22">
        <v>9</v>
      </c>
      <c r="T230" s="22">
        <f t="shared" si="44"/>
        <v>23</v>
      </c>
      <c r="U230" s="23">
        <v>0</v>
      </c>
      <c r="V230" s="13">
        <f t="shared" si="34"/>
        <v>56</v>
      </c>
      <c r="W230" s="23">
        <f>SUM(L230:N230)</f>
        <v>12</v>
      </c>
      <c r="X230" s="24">
        <f t="shared" si="39"/>
        <v>1945</v>
      </c>
      <c r="Y230" s="24">
        <f t="shared" si="41"/>
        <v>1945</v>
      </c>
      <c r="Z230" s="202">
        <f t="shared" si="40"/>
        <v>1945</v>
      </c>
    </row>
    <row r="231" spans="1:26" ht="14.25" x14ac:dyDescent="0.2">
      <c r="A231" s="20">
        <v>44114.333333333336</v>
      </c>
      <c r="B231" s="23">
        <v>63</v>
      </c>
      <c r="C231" s="14">
        <f t="shared" si="33"/>
        <v>2997</v>
      </c>
      <c r="D231" s="21"/>
      <c r="E231" s="21"/>
      <c r="F231" s="21"/>
      <c r="G231" s="21">
        <f t="shared" si="35"/>
        <v>62.857142857142854</v>
      </c>
      <c r="H231" s="21">
        <f t="shared" si="32"/>
        <v>9.264705882352942</v>
      </c>
      <c r="I231" s="21">
        <f t="shared" si="37"/>
        <v>6.5126050420168076</v>
      </c>
      <c r="J231" s="21">
        <f t="shared" si="36"/>
        <v>45.588235294117652</v>
      </c>
      <c r="K231" s="21">
        <f t="shared" si="38"/>
        <v>59.558823529411768</v>
      </c>
      <c r="L231" s="22"/>
      <c r="M231" s="22"/>
      <c r="N231" s="22"/>
      <c r="O231" s="22"/>
      <c r="P231" s="125"/>
      <c r="Q231" s="125"/>
      <c r="R231" s="125"/>
      <c r="S231" s="22"/>
      <c r="T231" s="22"/>
      <c r="U231" s="23">
        <v>0</v>
      </c>
      <c r="V231" s="13">
        <f t="shared" si="34"/>
        <v>56</v>
      </c>
      <c r="W231" s="31">
        <v>12</v>
      </c>
      <c r="X231" s="24">
        <f t="shared" si="39"/>
        <v>1951</v>
      </c>
      <c r="Y231" s="24">
        <f t="shared" si="41"/>
        <v>1950</v>
      </c>
      <c r="Z231" s="202">
        <f t="shared" si="40"/>
        <v>1950</v>
      </c>
    </row>
    <row r="232" spans="1:26" ht="14.25" x14ac:dyDescent="0.2">
      <c r="A232" s="20">
        <v>44115.333333333336</v>
      </c>
      <c r="B232" s="23">
        <v>24</v>
      </c>
      <c r="C232" s="14">
        <f t="shared" si="33"/>
        <v>3021</v>
      </c>
      <c r="D232" s="21"/>
      <c r="E232" s="21"/>
      <c r="F232" s="21"/>
      <c r="G232" s="21">
        <f t="shared" si="35"/>
        <v>75.285714285714292</v>
      </c>
      <c r="H232" s="21">
        <f t="shared" si="32"/>
        <v>3.5294117647058822</v>
      </c>
      <c r="I232" s="21">
        <f t="shared" si="37"/>
        <v>6.8067226890756318</v>
      </c>
      <c r="J232" s="21">
        <f t="shared" si="36"/>
        <v>47.64705882352942</v>
      </c>
      <c r="K232" s="21">
        <f t="shared" si="38"/>
        <v>62.352941176470594</v>
      </c>
      <c r="L232" s="22"/>
      <c r="M232" s="22"/>
      <c r="N232" s="22"/>
      <c r="O232" s="22"/>
      <c r="P232" s="125"/>
      <c r="Q232" s="125"/>
      <c r="R232" s="125"/>
      <c r="S232" s="22"/>
      <c r="T232" s="22"/>
      <c r="U232" s="23">
        <v>0</v>
      </c>
      <c r="V232" s="13">
        <f t="shared" si="34"/>
        <v>56</v>
      </c>
      <c r="W232" s="31">
        <v>12</v>
      </c>
      <c r="X232" s="24">
        <f t="shared" si="39"/>
        <v>1956</v>
      </c>
      <c r="Y232" s="24">
        <f t="shared" si="41"/>
        <v>1955</v>
      </c>
      <c r="Z232" s="202">
        <f t="shared" si="40"/>
        <v>1955</v>
      </c>
    </row>
    <row r="233" spans="1:26" ht="14.25" x14ac:dyDescent="0.2">
      <c r="A233" s="20">
        <v>44116.333333333336</v>
      </c>
      <c r="B233" s="30">
        <v>45</v>
      </c>
      <c r="C233" s="14">
        <f t="shared" si="33"/>
        <v>3066</v>
      </c>
      <c r="D233" s="21"/>
      <c r="E233" s="21"/>
      <c r="F233" s="21"/>
      <c r="G233" s="21">
        <f t="shared" si="35"/>
        <v>88</v>
      </c>
      <c r="H233" s="21">
        <f t="shared" si="32"/>
        <v>6.6176470588235299</v>
      </c>
      <c r="I233" s="21">
        <f t="shared" si="37"/>
        <v>7.4159663865546221</v>
      </c>
      <c r="J233" s="21">
        <f t="shared" si="36"/>
        <v>51.911764705882355</v>
      </c>
      <c r="K233" s="21">
        <f t="shared" si="38"/>
        <v>68.088235294117652</v>
      </c>
      <c r="L233" s="22">
        <v>17</v>
      </c>
      <c r="M233" s="22">
        <v>1</v>
      </c>
      <c r="N233" s="22">
        <v>0</v>
      </c>
      <c r="O233" s="22">
        <f>M233+N233</f>
        <v>1</v>
      </c>
      <c r="P233" s="125">
        <v>39</v>
      </c>
      <c r="Q233" s="125">
        <v>14</v>
      </c>
      <c r="R233" s="125">
        <v>14</v>
      </c>
      <c r="S233" s="22">
        <v>18</v>
      </c>
      <c r="T233" s="22">
        <f t="shared" si="44"/>
        <v>32</v>
      </c>
      <c r="U233" s="23">
        <v>0</v>
      </c>
      <c r="V233" s="13">
        <f t="shared" si="34"/>
        <v>56</v>
      </c>
      <c r="W233" s="23">
        <f>SUM(L233:N233)</f>
        <v>18</v>
      </c>
      <c r="X233" s="24">
        <f t="shared" si="39"/>
        <v>1956</v>
      </c>
      <c r="Y233" s="24">
        <f t="shared" si="41"/>
        <v>1955</v>
      </c>
      <c r="Z233" s="202">
        <f t="shared" si="40"/>
        <v>1955</v>
      </c>
    </row>
    <row r="234" spans="1:26" ht="14.25" x14ac:dyDescent="0.2">
      <c r="A234" s="20">
        <v>44117.333333333336</v>
      </c>
      <c r="B234" s="30">
        <v>130</v>
      </c>
      <c r="C234" s="14">
        <f t="shared" si="33"/>
        <v>3196</v>
      </c>
      <c r="D234" s="21"/>
      <c r="E234" s="21"/>
      <c r="F234" s="21"/>
      <c r="G234" s="21">
        <f t="shared" si="35"/>
        <v>101</v>
      </c>
      <c r="H234" s="21">
        <f t="shared" si="32"/>
        <v>19.117647058823529</v>
      </c>
      <c r="I234" s="21">
        <f t="shared" si="37"/>
        <v>9.2436974789915958</v>
      </c>
      <c r="J234" s="21">
        <f t="shared" si="36"/>
        <v>64.705882352941174</v>
      </c>
      <c r="K234" s="21">
        <f t="shared" si="38"/>
        <v>85.735294117647072</v>
      </c>
      <c r="L234" s="22">
        <v>19</v>
      </c>
      <c r="M234" s="22">
        <v>1</v>
      </c>
      <c r="N234" s="22">
        <v>0</v>
      </c>
      <c r="O234" s="22">
        <f>M234+N234</f>
        <v>1</v>
      </c>
      <c r="P234" s="125">
        <v>40</v>
      </c>
      <c r="Q234" s="125">
        <v>13</v>
      </c>
      <c r="R234" s="125">
        <v>13</v>
      </c>
      <c r="S234" s="22">
        <v>11</v>
      </c>
      <c r="T234" s="22">
        <f t="shared" si="44"/>
        <v>24</v>
      </c>
      <c r="U234" s="23">
        <v>1</v>
      </c>
      <c r="V234" s="13">
        <f t="shared" si="34"/>
        <v>57</v>
      </c>
      <c r="W234" s="23">
        <f>SUM(L234:N234)</f>
        <v>20</v>
      </c>
      <c r="X234" s="24">
        <f t="shared" si="39"/>
        <v>1964</v>
      </c>
      <c r="Y234" s="24">
        <f t="shared" si="41"/>
        <v>1965</v>
      </c>
      <c r="Z234" s="203">
        <f t="shared" si="40"/>
        <v>1965</v>
      </c>
    </row>
    <row r="235" spans="1:26" ht="14.25" x14ac:dyDescent="0.2">
      <c r="A235" s="20">
        <v>44118.333333333336</v>
      </c>
      <c r="B235" s="23">
        <v>142</v>
      </c>
      <c r="C235" s="14">
        <f t="shared" si="33"/>
        <v>3338</v>
      </c>
      <c r="D235" s="21"/>
      <c r="E235" s="21"/>
      <c r="F235" s="21"/>
      <c r="G235" s="21">
        <f t="shared" si="35"/>
        <v>109.57142857142857</v>
      </c>
      <c r="H235" s="21">
        <f t="shared" si="32"/>
        <v>20.882352941176471</v>
      </c>
      <c r="I235" s="21">
        <f t="shared" si="37"/>
        <v>11.071428571428571</v>
      </c>
      <c r="J235" s="21">
        <f t="shared" si="36"/>
        <v>77.5</v>
      </c>
      <c r="K235" s="21">
        <f t="shared" si="38"/>
        <v>103.97058823529412</v>
      </c>
      <c r="L235" s="22">
        <v>24</v>
      </c>
      <c r="M235" s="22">
        <v>1</v>
      </c>
      <c r="N235" s="22">
        <v>0</v>
      </c>
      <c r="O235" s="22">
        <f>M235+N235</f>
        <v>1</v>
      </c>
      <c r="P235" s="125">
        <v>36</v>
      </c>
      <c r="Q235" s="125">
        <v>16</v>
      </c>
      <c r="R235" s="125">
        <v>16</v>
      </c>
      <c r="S235" s="22">
        <v>11</v>
      </c>
      <c r="T235" s="22">
        <f t="shared" si="44"/>
        <v>27</v>
      </c>
      <c r="U235" s="23">
        <v>1</v>
      </c>
      <c r="V235" s="13">
        <f t="shared" si="34"/>
        <v>58</v>
      </c>
      <c r="W235" s="23">
        <f>SUM(L235:N235)</f>
        <v>25</v>
      </c>
      <c r="X235" s="24">
        <f t="shared" si="39"/>
        <v>1977</v>
      </c>
      <c r="Y235" s="24">
        <f t="shared" si="41"/>
        <v>1975</v>
      </c>
      <c r="Z235" s="203">
        <f t="shared" si="40"/>
        <v>1975</v>
      </c>
    </row>
    <row r="236" spans="1:26" ht="14.25" x14ac:dyDescent="0.2">
      <c r="A236" s="20">
        <v>44119.333333333336</v>
      </c>
      <c r="B236" s="30">
        <v>147</v>
      </c>
      <c r="C236" s="14">
        <f t="shared" si="33"/>
        <v>3485</v>
      </c>
      <c r="D236" s="21"/>
      <c r="E236" s="21"/>
      <c r="F236" s="21"/>
      <c r="G236" s="21">
        <f t="shared" si="35"/>
        <v>118.85714285714286</v>
      </c>
      <c r="H236" s="21">
        <f t="shared" si="32"/>
        <v>21.617647058823529</v>
      </c>
      <c r="I236" s="21">
        <f t="shared" si="37"/>
        <v>12.941176470588236</v>
      </c>
      <c r="J236" s="21">
        <f t="shared" si="36"/>
        <v>90.588235294117652</v>
      </c>
      <c r="K236" s="21">
        <f t="shared" si="38"/>
        <v>123.23529411764707</v>
      </c>
      <c r="L236" s="22">
        <v>24</v>
      </c>
      <c r="M236" s="22">
        <v>2</v>
      </c>
      <c r="N236" s="22">
        <v>0</v>
      </c>
      <c r="O236" s="22">
        <f>M236+N236</f>
        <v>2</v>
      </c>
      <c r="P236" s="125">
        <v>29</v>
      </c>
      <c r="Q236" s="125">
        <v>17</v>
      </c>
      <c r="R236" s="125">
        <v>17</v>
      </c>
      <c r="S236" s="22">
        <v>8</v>
      </c>
      <c r="T236" s="22">
        <f t="shared" si="44"/>
        <v>25</v>
      </c>
      <c r="U236" s="23">
        <v>0</v>
      </c>
      <c r="V236" s="13">
        <f t="shared" si="34"/>
        <v>58</v>
      </c>
      <c r="W236" s="23">
        <f>SUM(L236:N236)</f>
        <v>26</v>
      </c>
      <c r="X236" s="24">
        <f t="shared" si="39"/>
        <v>1992</v>
      </c>
      <c r="Y236" s="24">
        <f t="shared" si="41"/>
        <v>1990</v>
      </c>
      <c r="Z236" s="203">
        <f t="shared" si="40"/>
        <v>1990</v>
      </c>
    </row>
    <row r="237" spans="1:26" ht="14.25" x14ac:dyDescent="0.2">
      <c r="A237" s="20">
        <v>44120.333333333336</v>
      </c>
      <c r="B237" s="30">
        <v>156</v>
      </c>
      <c r="C237" s="14">
        <f t="shared" si="33"/>
        <v>3641</v>
      </c>
      <c r="D237" s="21"/>
      <c r="E237" s="21"/>
      <c r="F237" s="21"/>
      <c r="G237" s="21">
        <f t="shared" si="35"/>
        <v>124.85714285714286</v>
      </c>
      <c r="H237" s="21">
        <f t="shared" si="32"/>
        <v>22.941176470588236</v>
      </c>
      <c r="I237" s="21">
        <f t="shared" si="37"/>
        <v>14.852941176470589</v>
      </c>
      <c r="J237" s="21">
        <f t="shared" si="36"/>
        <v>103.97058823529412</v>
      </c>
      <c r="K237" s="21">
        <f t="shared" si="38"/>
        <v>143.82352941176472</v>
      </c>
      <c r="L237" s="22">
        <v>24</v>
      </c>
      <c r="M237" s="22">
        <v>2</v>
      </c>
      <c r="N237" s="22">
        <v>0</v>
      </c>
      <c r="O237" s="22">
        <f>M237+N237</f>
        <v>2</v>
      </c>
      <c r="P237" s="125">
        <v>39</v>
      </c>
      <c r="Q237" s="125">
        <v>14</v>
      </c>
      <c r="R237" s="125">
        <v>16</v>
      </c>
      <c r="S237" s="22">
        <v>10</v>
      </c>
      <c r="T237" s="22">
        <f t="shared" si="44"/>
        <v>26</v>
      </c>
      <c r="U237" s="23">
        <v>0</v>
      </c>
      <c r="V237" s="13">
        <f t="shared" si="34"/>
        <v>58</v>
      </c>
      <c r="W237" s="23">
        <f>SUM(L237:N237)</f>
        <v>26</v>
      </c>
      <c r="X237" s="24">
        <f t="shared" si="39"/>
        <v>2008</v>
      </c>
      <c r="Y237" s="24">
        <f t="shared" si="41"/>
        <v>2010</v>
      </c>
      <c r="Z237" s="203">
        <f t="shared" si="40"/>
        <v>2010</v>
      </c>
    </row>
    <row r="238" spans="1:26" ht="14.25" x14ac:dyDescent="0.2">
      <c r="A238" s="20">
        <v>44121.333333333336</v>
      </c>
      <c r="B238" s="30">
        <v>123</v>
      </c>
      <c r="C238" s="14">
        <f t="shared" si="33"/>
        <v>3764</v>
      </c>
      <c r="D238" s="21"/>
      <c r="E238" s="21"/>
      <c r="F238" s="21"/>
      <c r="G238" s="21">
        <f t="shared" si="35"/>
        <v>143.14285714285714</v>
      </c>
      <c r="H238" s="21">
        <f t="shared" si="32"/>
        <v>18.088235294117649</v>
      </c>
      <c r="I238" s="21">
        <f t="shared" si="37"/>
        <v>16.113445378151262</v>
      </c>
      <c r="J238" s="21">
        <f t="shared" si="36"/>
        <v>112.79411764705883</v>
      </c>
      <c r="K238" s="21">
        <f t="shared" si="38"/>
        <v>158.38235294117649</v>
      </c>
      <c r="L238" s="22"/>
      <c r="M238" s="22"/>
      <c r="N238" s="22"/>
      <c r="O238" s="22"/>
      <c r="P238" s="125"/>
      <c r="Q238" s="125"/>
      <c r="R238" s="125"/>
      <c r="S238" s="22"/>
      <c r="T238" s="22"/>
      <c r="U238" s="23">
        <v>0</v>
      </c>
      <c r="V238" s="13">
        <f t="shared" si="34"/>
        <v>58</v>
      </c>
      <c r="W238" s="23">
        <v>26</v>
      </c>
      <c r="X238" s="24">
        <f t="shared" si="39"/>
        <v>2032</v>
      </c>
      <c r="Y238" s="24">
        <f t="shared" si="41"/>
        <v>2030</v>
      </c>
      <c r="Z238" s="203">
        <f t="shared" si="40"/>
        <v>2030</v>
      </c>
    </row>
    <row r="239" spans="1:26" ht="14.25" x14ac:dyDescent="0.2">
      <c r="A239" s="20">
        <v>44122.333333333336</v>
      </c>
      <c r="B239" s="30">
        <v>89</v>
      </c>
      <c r="C239" s="14">
        <f t="shared" si="33"/>
        <v>3853</v>
      </c>
      <c r="D239" s="21"/>
      <c r="E239" s="21"/>
      <c r="F239" s="21"/>
      <c r="G239" s="21">
        <f t="shared" si="35"/>
        <v>161.85714285714286</v>
      </c>
      <c r="H239" s="21">
        <f t="shared" si="32"/>
        <v>13.088235294117647</v>
      </c>
      <c r="I239" s="21">
        <f t="shared" si="37"/>
        <v>17.478991596638657</v>
      </c>
      <c r="J239" s="21">
        <f>SUM(H233,H234,H235,H236,H237,H238,H239)</f>
        <v>122.35294117647059</v>
      </c>
      <c r="K239" s="21">
        <f t="shared" si="38"/>
        <v>170.00000000000003</v>
      </c>
      <c r="L239" s="22"/>
      <c r="M239" s="22"/>
      <c r="N239" s="22"/>
      <c r="O239" s="22"/>
      <c r="P239" s="125"/>
      <c r="Q239" s="125"/>
      <c r="R239" s="125"/>
      <c r="S239" s="22"/>
      <c r="T239" s="22"/>
      <c r="U239" s="23">
        <v>0</v>
      </c>
      <c r="V239" s="13">
        <f t="shared" si="34"/>
        <v>58</v>
      </c>
      <c r="W239" s="23">
        <v>26</v>
      </c>
      <c r="X239" s="24">
        <f t="shared" si="39"/>
        <v>2042</v>
      </c>
      <c r="Y239" s="24">
        <f t="shared" si="41"/>
        <v>2040</v>
      </c>
      <c r="Z239" s="203">
        <f t="shared" si="40"/>
        <v>2040</v>
      </c>
    </row>
    <row r="240" spans="1:26" ht="14.25" x14ac:dyDescent="0.2">
      <c r="A240" s="20">
        <v>44123.333333333336</v>
      </c>
      <c r="B240" s="30">
        <v>87</v>
      </c>
      <c r="C240" s="14">
        <f t="shared" si="33"/>
        <v>3940</v>
      </c>
      <c r="D240" s="21"/>
      <c r="E240" s="21"/>
      <c r="F240" s="21"/>
      <c r="G240" s="21">
        <f t="shared" si="35"/>
        <v>179.28571428571428</v>
      </c>
      <c r="H240" s="21">
        <f t="shared" si="32"/>
        <v>12.794117647058824</v>
      </c>
      <c r="I240" s="21">
        <f t="shared" si="37"/>
        <v>18.361344537815125</v>
      </c>
      <c r="J240" s="21">
        <f>SUM(H234,H235,H236,H237,H238,H239,H240)</f>
        <v>128.52941176470588</v>
      </c>
      <c r="K240" s="21">
        <f t="shared" si="38"/>
        <v>180.44117647058823</v>
      </c>
      <c r="L240" s="22">
        <v>32</v>
      </c>
      <c r="M240" s="22">
        <v>5</v>
      </c>
      <c r="N240" s="22">
        <v>0</v>
      </c>
      <c r="O240" s="22">
        <f>SUM(N240+M240)</f>
        <v>5</v>
      </c>
      <c r="P240" s="125">
        <v>34</v>
      </c>
      <c r="Q240" s="125">
        <v>15</v>
      </c>
      <c r="R240" s="125">
        <v>14</v>
      </c>
      <c r="S240" s="22">
        <v>7</v>
      </c>
      <c r="T240" s="22">
        <f t="shared" si="44"/>
        <v>21</v>
      </c>
      <c r="U240" s="23">
        <v>0</v>
      </c>
      <c r="V240" s="13">
        <f t="shared" si="34"/>
        <v>58</v>
      </c>
      <c r="W240" s="23">
        <f>SUM(L240:N240)</f>
        <v>37</v>
      </c>
      <c r="X240" s="24">
        <f t="shared" si="39"/>
        <v>2047</v>
      </c>
      <c r="Y240" s="24">
        <f t="shared" si="41"/>
        <v>2045</v>
      </c>
      <c r="Z240" s="203">
        <f t="shared" si="40"/>
        <v>2045</v>
      </c>
    </row>
    <row r="241" spans="1:26" ht="14.25" x14ac:dyDescent="0.2">
      <c r="A241" s="20">
        <v>44124.333333333336</v>
      </c>
      <c r="B241" s="30">
        <v>258</v>
      </c>
      <c r="C241" s="14">
        <f t="shared" si="33"/>
        <v>4198</v>
      </c>
      <c r="D241" s="21"/>
      <c r="E241" s="21"/>
      <c r="F241" s="21"/>
      <c r="G241" s="21">
        <f t="shared" si="35"/>
        <v>194.71428571428572</v>
      </c>
      <c r="H241" s="21">
        <f t="shared" si="32"/>
        <v>37.941176470588239</v>
      </c>
      <c r="I241" s="21">
        <f t="shared" si="37"/>
        <v>21.05042016806723</v>
      </c>
      <c r="J241" s="21">
        <f>SUM(H235,H236,H237,H238,H239,H240,H241)</f>
        <v>147.35294117647061</v>
      </c>
      <c r="K241" s="21">
        <f t="shared" si="38"/>
        <v>212.05882352941177</v>
      </c>
      <c r="L241" s="22">
        <v>39</v>
      </c>
      <c r="M241" s="22">
        <v>7</v>
      </c>
      <c r="N241" s="22">
        <v>0</v>
      </c>
      <c r="O241" s="22">
        <f>SUM(N241+M241)</f>
        <v>7</v>
      </c>
      <c r="P241" s="125">
        <v>36</v>
      </c>
      <c r="Q241" s="125">
        <v>12</v>
      </c>
      <c r="R241" s="125">
        <v>12</v>
      </c>
      <c r="S241" s="22">
        <v>8</v>
      </c>
      <c r="T241" s="22">
        <f t="shared" si="44"/>
        <v>20</v>
      </c>
      <c r="U241" s="23">
        <v>0</v>
      </c>
      <c r="V241" s="13">
        <f t="shared" si="34"/>
        <v>58</v>
      </c>
      <c r="W241" s="23">
        <f>SUM(L241:N241)</f>
        <v>46</v>
      </c>
      <c r="X241" s="24">
        <f t="shared" si="39"/>
        <v>2081</v>
      </c>
      <c r="Y241" s="24">
        <f t="shared" si="41"/>
        <v>2080</v>
      </c>
      <c r="Z241" s="203">
        <f t="shared" si="40"/>
        <v>2080</v>
      </c>
    </row>
    <row r="242" spans="1:26" ht="14.25" x14ac:dyDescent="0.2">
      <c r="A242" s="20">
        <v>44125.333333333336</v>
      </c>
      <c r="B242" s="30">
        <v>273</v>
      </c>
      <c r="C242" s="14">
        <f t="shared" si="33"/>
        <v>4471</v>
      </c>
      <c r="D242" s="21"/>
      <c r="E242" s="21"/>
      <c r="F242" s="21"/>
      <c r="G242" s="21">
        <f t="shared" si="35"/>
        <v>223.42857142857142</v>
      </c>
      <c r="H242" s="21">
        <f t="shared" si="32"/>
        <v>40.147058823529413</v>
      </c>
      <c r="I242" s="21">
        <f t="shared" si="37"/>
        <v>23.802521008403367</v>
      </c>
      <c r="J242" s="21">
        <f>SUM(H236,H237,H238,H239,H240,H241,H242)</f>
        <v>166.61764705882356</v>
      </c>
      <c r="K242" s="21">
        <f t="shared" si="38"/>
        <v>244.11764705882354</v>
      </c>
      <c r="L242" s="22">
        <v>31</v>
      </c>
      <c r="M242" s="22">
        <v>6</v>
      </c>
      <c r="N242" s="22">
        <v>0</v>
      </c>
      <c r="O242" s="22">
        <f>SUM(N242+M242)</f>
        <v>6</v>
      </c>
      <c r="P242" s="125">
        <v>40</v>
      </c>
      <c r="Q242" s="125">
        <v>8</v>
      </c>
      <c r="R242" s="125">
        <v>10</v>
      </c>
      <c r="S242" s="22">
        <v>10</v>
      </c>
      <c r="T242" s="22">
        <f t="shared" si="44"/>
        <v>20</v>
      </c>
      <c r="U242" s="23">
        <v>0</v>
      </c>
      <c r="V242" s="13">
        <f t="shared" si="34"/>
        <v>58</v>
      </c>
      <c r="W242" s="23">
        <f>SUM(L242:N242)</f>
        <v>37</v>
      </c>
      <c r="X242" s="24">
        <f t="shared" si="39"/>
        <v>2145</v>
      </c>
      <c r="Y242" s="24">
        <f t="shared" si="41"/>
        <v>2145</v>
      </c>
      <c r="Z242" s="203">
        <f t="shared" si="40"/>
        <v>2145</v>
      </c>
    </row>
    <row r="243" spans="1:26" ht="14.25" x14ac:dyDescent="0.2">
      <c r="A243" s="20">
        <v>44126.333333333336</v>
      </c>
      <c r="B243" s="30">
        <v>269</v>
      </c>
      <c r="C243" s="14">
        <f t="shared" si="33"/>
        <v>4740</v>
      </c>
      <c r="D243" s="21"/>
      <c r="E243" s="21"/>
      <c r="F243" s="21"/>
      <c r="G243" s="21">
        <f t="shared" si="35"/>
        <v>233.14285714285714</v>
      </c>
      <c r="H243" s="21">
        <f t="shared" si="32"/>
        <v>39.558823529411768</v>
      </c>
      <c r="I243" s="21">
        <f t="shared" si="37"/>
        <v>26.365546218487395</v>
      </c>
      <c r="J243" s="21">
        <f>SUM(H237,H238,H239,H240,H241,H242,H243)</f>
        <v>184.55882352941177</v>
      </c>
      <c r="K243" s="21">
        <f t="shared" si="38"/>
        <v>275.14705882352939</v>
      </c>
      <c r="L243" s="22">
        <v>31</v>
      </c>
      <c r="M243" s="22">
        <v>8</v>
      </c>
      <c r="N243" s="22">
        <v>1</v>
      </c>
      <c r="O243" s="22">
        <f>SUM(N243+M243)</f>
        <v>9</v>
      </c>
      <c r="P243" s="125">
        <v>41</v>
      </c>
      <c r="Q243" s="125">
        <v>9</v>
      </c>
      <c r="R243" s="125">
        <v>11</v>
      </c>
      <c r="S243" s="22">
        <v>6</v>
      </c>
      <c r="T243" s="22">
        <f t="shared" si="44"/>
        <v>17</v>
      </c>
      <c r="U243" s="23">
        <v>1</v>
      </c>
      <c r="V243" s="13">
        <f t="shared" si="34"/>
        <v>59</v>
      </c>
      <c r="W243" s="23">
        <f>SUM(L243:N243)</f>
        <v>40</v>
      </c>
      <c r="X243" s="24">
        <f t="shared" si="39"/>
        <v>2200</v>
      </c>
      <c r="Y243" s="24">
        <f t="shared" si="41"/>
        <v>2200</v>
      </c>
      <c r="Z243" s="203">
        <f t="shared" si="40"/>
        <v>2200</v>
      </c>
    </row>
    <row r="244" spans="1:26" ht="14.25" x14ac:dyDescent="0.2">
      <c r="A244" s="20">
        <v>44127.333333333336</v>
      </c>
      <c r="B244" s="23">
        <v>264</v>
      </c>
      <c r="C244" s="14">
        <f t="shared" si="33"/>
        <v>5004</v>
      </c>
      <c r="D244" s="21"/>
      <c r="E244" s="21"/>
      <c r="F244" s="21"/>
      <c r="G244" s="21">
        <f t="shared" si="35"/>
        <v>260.71428571428572</v>
      </c>
      <c r="H244" s="21">
        <f t="shared" si="32"/>
        <v>38.82352941176471</v>
      </c>
      <c r="I244" s="21">
        <f t="shared" si="37"/>
        <v>28.634453781512605</v>
      </c>
      <c r="J244" s="21">
        <f t="shared" ref="J244:J307" si="45">SUM(H238,H239,H240,H241,H242,H243,H244)</f>
        <v>200.44117647058823</v>
      </c>
      <c r="K244" s="21">
        <f t="shared" si="38"/>
        <v>304.41176470588238</v>
      </c>
      <c r="L244" s="22">
        <v>42</v>
      </c>
      <c r="M244" s="22">
        <v>8</v>
      </c>
      <c r="N244" s="22">
        <v>0</v>
      </c>
      <c r="O244" s="22">
        <f>SUM(N244+M244)</f>
        <v>8</v>
      </c>
      <c r="P244" s="125">
        <v>41</v>
      </c>
      <c r="Q244" s="125">
        <v>7</v>
      </c>
      <c r="R244" s="125">
        <v>12</v>
      </c>
      <c r="S244" s="22">
        <v>10</v>
      </c>
      <c r="T244" s="22">
        <f t="shared" si="44"/>
        <v>22</v>
      </c>
      <c r="U244" s="23">
        <v>0</v>
      </c>
      <c r="V244" s="13">
        <f t="shared" si="34"/>
        <v>59</v>
      </c>
      <c r="W244" s="23">
        <f>SUM(L244:N244)</f>
        <v>50</v>
      </c>
      <c r="X244" s="24">
        <f t="shared" si="39"/>
        <v>2255</v>
      </c>
      <c r="Y244" s="24">
        <f t="shared" si="41"/>
        <v>2255</v>
      </c>
      <c r="Z244" s="203">
        <f t="shared" si="40"/>
        <v>2255</v>
      </c>
    </row>
    <row r="245" spans="1:26" ht="14.25" x14ac:dyDescent="0.2">
      <c r="A245" s="20">
        <v>44128.333333333336</v>
      </c>
      <c r="B245" s="30">
        <v>324</v>
      </c>
      <c r="C245" s="14">
        <f t="shared" si="33"/>
        <v>5328</v>
      </c>
      <c r="D245" s="21"/>
      <c r="E245" s="21"/>
      <c r="F245" s="21"/>
      <c r="G245" s="21">
        <f t="shared" si="35"/>
        <v>286.85714285714283</v>
      </c>
      <c r="H245" s="21">
        <f t="shared" si="32"/>
        <v>47.647058823529413</v>
      </c>
      <c r="I245" s="21">
        <f t="shared" si="37"/>
        <v>32.857142857142861</v>
      </c>
      <c r="J245" s="21">
        <f t="shared" si="45"/>
        <v>230.00000000000003</v>
      </c>
      <c r="K245" s="21">
        <f t="shared" si="38"/>
        <v>342.79411764705884</v>
      </c>
      <c r="L245" s="22"/>
      <c r="M245" s="22"/>
      <c r="N245" s="22"/>
      <c r="O245" s="22"/>
      <c r="P245" s="125"/>
      <c r="Q245" s="125"/>
      <c r="R245" s="125"/>
      <c r="S245" s="22"/>
      <c r="T245" s="22"/>
      <c r="U245" s="23">
        <v>0</v>
      </c>
      <c r="V245" s="13">
        <f t="shared" si="34"/>
        <v>59</v>
      </c>
      <c r="W245" s="23">
        <v>50</v>
      </c>
      <c r="X245" s="24">
        <f t="shared" si="39"/>
        <v>2318</v>
      </c>
      <c r="Y245" s="24">
        <f t="shared" si="41"/>
        <v>2320</v>
      </c>
      <c r="Z245" s="203">
        <f t="shared" si="40"/>
        <v>2320</v>
      </c>
    </row>
    <row r="246" spans="1:26" ht="14.25" x14ac:dyDescent="0.2">
      <c r="A246" s="20">
        <v>44129.333333333336</v>
      </c>
      <c r="B246" s="30">
        <v>157</v>
      </c>
      <c r="C246" s="14">
        <f t="shared" si="33"/>
        <v>5485</v>
      </c>
      <c r="D246" s="21"/>
      <c r="E246" s="21"/>
      <c r="F246" s="21"/>
      <c r="G246" s="21">
        <f t="shared" si="35"/>
        <v>313.57142857142856</v>
      </c>
      <c r="H246" s="21">
        <f t="shared" si="32"/>
        <v>23.088235294117649</v>
      </c>
      <c r="I246" s="21">
        <f t="shared" si="37"/>
        <v>34.285714285714285</v>
      </c>
      <c r="J246" s="21">
        <f t="shared" si="45"/>
        <v>240</v>
      </c>
      <c r="K246" s="21">
        <f t="shared" si="38"/>
        <v>362.35294117647055</v>
      </c>
      <c r="L246" s="22"/>
      <c r="M246" s="22"/>
      <c r="N246" s="22"/>
      <c r="O246" s="22"/>
      <c r="P246" s="125"/>
      <c r="Q246" s="125"/>
      <c r="R246" s="125"/>
      <c r="S246" s="22"/>
      <c r="T246" s="22"/>
      <c r="U246" s="23">
        <v>0</v>
      </c>
      <c r="V246" s="13">
        <f t="shared" si="34"/>
        <v>59</v>
      </c>
      <c r="W246" s="23">
        <v>50</v>
      </c>
      <c r="X246" s="24">
        <f t="shared" si="39"/>
        <v>2342</v>
      </c>
      <c r="Y246" s="24">
        <f t="shared" si="41"/>
        <v>2340</v>
      </c>
      <c r="Z246" s="203">
        <f t="shared" si="40"/>
        <v>2340</v>
      </c>
    </row>
    <row r="247" spans="1:26" ht="14.25" x14ac:dyDescent="0.2">
      <c r="A247" s="20">
        <v>44130.333333333336</v>
      </c>
      <c r="B247" s="30">
        <v>280</v>
      </c>
      <c r="C247" s="14">
        <f t="shared" si="33"/>
        <v>5765</v>
      </c>
      <c r="D247" s="21"/>
      <c r="E247" s="21"/>
      <c r="F247" s="21"/>
      <c r="G247" s="21">
        <f t="shared" si="35"/>
        <v>330.57142857142856</v>
      </c>
      <c r="H247" s="21">
        <f t="shared" si="32"/>
        <v>41.176470588235297</v>
      </c>
      <c r="I247" s="21">
        <f t="shared" si="37"/>
        <v>38.340336134453786</v>
      </c>
      <c r="J247" s="21">
        <f t="shared" si="45"/>
        <v>268.38235294117652</v>
      </c>
      <c r="K247" s="21">
        <f t="shared" si="38"/>
        <v>396.91176470588232</v>
      </c>
      <c r="L247" s="22">
        <v>58</v>
      </c>
      <c r="M247" s="22">
        <v>9</v>
      </c>
      <c r="N247" s="22">
        <v>4</v>
      </c>
      <c r="O247" s="22">
        <f t="shared" ref="O247:O272" si="46">SUM(N247+M247)</f>
        <v>13</v>
      </c>
      <c r="P247" s="125">
        <v>36</v>
      </c>
      <c r="Q247" s="125">
        <v>11</v>
      </c>
      <c r="R247" s="125">
        <v>11</v>
      </c>
      <c r="S247" s="22">
        <v>11</v>
      </c>
      <c r="T247" s="22">
        <f t="shared" si="44"/>
        <v>22</v>
      </c>
      <c r="U247" s="30">
        <v>1</v>
      </c>
      <c r="V247" s="13">
        <f t="shared" si="34"/>
        <v>60</v>
      </c>
      <c r="W247" s="23">
        <f>SUM(L247:N247)</f>
        <v>71</v>
      </c>
      <c r="X247" s="24">
        <f t="shared" si="39"/>
        <v>2366</v>
      </c>
      <c r="Y247" s="24">
        <f t="shared" si="41"/>
        <v>2365</v>
      </c>
      <c r="Z247" s="203">
        <f t="shared" si="40"/>
        <v>2365</v>
      </c>
    </row>
    <row r="248" spans="1:26" ht="14.25" x14ac:dyDescent="0.2">
      <c r="A248" s="20">
        <v>44131.333333333336</v>
      </c>
      <c r="B248" s="30">
        <v>441</v>
      </c>
      <c r="C248" s="14">
        <f t="shared" si="33"/>
        <v>6206</v>
      </c>
      <c r="D248" s="21"/>
      <c r="E248" s="21"/>
      <c r="F248" s="21"/>
      <c r="G248" s="21">
        <f t="shared" si="35"/>
        <v>348.42857142857144</v>
      </c>
      <c r="H248" s="21">
        <f t="shared" si="32"/>
        <v>64.852941176470594</v>
      </c>
      <c r="I248" s="21">
        <f t="shared" si="37"/>
        <v>42.184873949579831</v>
      </c>
      <c r="J248" s="21">
        <f t="shared" si="45"/>
        <v>295.29411764705884</v>
      </c>
      <c r="K248" s="21">
        <f t="shared" si="38"/>
        <v>442.64705882352945</v>
      </c>
      <c r="L248" s="22">
        <v>67</v>
      </c>
      <c r="M248" s="22">
        <v>11</v>
      </c>
      <c r="N248" s="22">
        <v>4</v>
      </c>
      <c r="O248" s="22">
        <f t="shared" si="46"/>
        <v>15</v>
      </c>
      <c r="P248" s="125">
        <v>44</v>
      </c>
      <c r="Q248" s="125">
        <v>8</v>
      </c>
      <c r="R248" s="125">
        <v>10</v>
      </c>
      <c r="S248" s="22">
        <v>10</v>
      </c>
      <c r="T248" s="22">
        <f t="shared" si="44"/>
        <v>20</v>
      </c>
      <c r="U248" s="23">
        <v>0</v>
      </c>
      <c r="V248" s="13">
        <f t="shared" si="34"/>
        <v>60</v>
      </c>
      <c r="W248" s="23">
        <f>SUM(L248:N248)</f>
        <v>82</v>
      </c>
      <c r="X248" s="24">
        <f t="shared" si="39"/>
        <v>2485</v>
      </c>
      <c r="Y248" s="24">
        <f t="shared" si="41"/>
        <v>2485</v>
      </c>
      <c r="Z248" s="203">
        <f t="shared" si="40"/>
        <v>2485</v>
      </c>
    </row>
    <row r="249" spans="1:26" ht="14.25" x14ac:dyDescent="0.2">
      <c r="A249" s="20">
        <v>44132.333333333336</v>
      </c>
      <c r="B249" s="30">
        <v>460</v>
      </c>
      <c r="C249" s="14">
        <f t="shared" si="33"/>
        <v>6666</v>
      </c>
      <c r="D249" s="21"/>
      <c r="E249" s="21"/>
      <c r="F249" s="21"/>
      <c r="G249" s="21">
        <f t="shared" si="35"/>
        <v>354.57142857142856</v>
      </c>
      <c r="H249" s="21">
        <f t="shared" si="32"/>
        <v>67.64705882352942</v>
      </c>
      <c r="I249" s="21">
        <f t="shared" si="37"/>
        <v>46.113445378151269</v>
      </c>
      <c r="J249" s="21">
        <f t="shared" si="45"/>
        <v>322.7941176470589</v>
      </c>
      <c r="K249" s="21">
        <f t="shared" si="38"/>
        <v>489.41176470588243</v>
      </c>
      <c r="L249" s="22">
        <v>65</v>
      </c>
      <c r="M249" s="22">
        <v>11</v>
      </c>
      <c r="N249" s="22">
        <v>4</v>
      </c>
      <c r="O249" s="22">
        <f t="shared" si="46"/>
        <v>15</v>
      </c>
      <c r="P249" s="125">
        <v>41</v>
      </c>
      <c r="Q249" s="125">
        <v>10</v>
      </c>
      <c r="R249" s="125">
        <v>13</v>
      </c>
      <c r="S249" s="22">
        <v>8</v>
      </c>
      <c r="T249" s="22">
        <f t="shared" si="44"/>
        <v>21</v>
      </c>
      <c r="U249" s="30">
        <v>6</v>
      </c>
      <c r="V249" s="13">
        <f t="shared" si="34"/>
        <v>66</v>
      </c>
      <c r="W249" s="23">
        <f>SUM(L249:N249)</f>
        <v>80</v>
      </c>
      <c r="X249" s="24">
        <f t="shared" si="39"/>
        <v>2629</v>
      </c>
      <c r="Y249" s="24">
        <f t="shared" si="41"/>
        <v>2630</v>
      </c>
      <c r="Z249" s="203">
        <f t="shared" si="40"/>
        <v>2630</v>
      </c>
    </row>
    <row r="250" spans="1:26" ht="14.25" x14ac:dyDescent="0.2">
      <c r="A250" s="20">
        <v>44133.333333333336</v>
      </c>
      <c r="B250" s="23">
        <v>388</v>
      </c>
      <c r="C250" s="14">
        <f t="shared" si="33"/>
        <v>7054</v>
      </c>
      <c r="D250" s="21"/>
      <c r="E250" s="21"/>
      <c r="F250" s="21"/>
      <c r="G250" s="21">
        <f t="shared" si="35"/>
        <v>372.85714285714283</v>
      </c>
      <c r="H250" s="21">
        <f t="shared" si="32"/>
        <v>57.058823529411768</v>
      </c>
      <c r="I250" s="21">
        <f t="shared" si="37"/>
        <v>48.613445378151262</v>
      </c>
      <c r="J250" s="21">
        <f t="shared" si="45"/>
        <v>340.29411764705884</v>
      </c>
      <c r="K250" s="21">
        <f t="shared" si="38"/>
        <v>524.85294117647049</v>
      </c>
      <c r="L250" s="22">
        <v>72</v>
      </c>
      <c r="M250" s="22">
        <v>12</v>
      </c>
      <c r="N250" s="22">
        <v>3</v>
      </c>
      <c r="O250" s="22">
        <f t="shared" si="46"/>
        <v>15</v>
      </c>
      <c r="P250" s="125">
        <v>40</v>
      </c>
      <c r="Q250" s="125">
        <v>11</v>
      </c>
      <c r="R250" s="125">
        <v>12</v>
      </c>
      <c r="S250" s="22">
        <v>7</v>
      </c>
      <c r="T250" s="22">
        <f t="shared" si="44"/>
        <v>19</v>
      </c>
      <c r="U250" s="30">
        <v>5</v>
      </c>
      <c r="V250" s="13">
        <f t="shared" si="34"/>
        <v>71</v>
      </c>
      <c r="W250" s="23">
        <f>SUM(L250:N250)</f>
        <v>87</v>
      </c>
      <c r="X250" s="24">
        <f t="shared" si="39"/>
        <v>2769</v>
      </c>
      <c r="Y250" s="24">
        <f t="shared" si="41"/>
        <v>2770</v>
      </c>
      <c r="Z250" s="203">
        <f t="shared" si="40"/>
        <v>2770</v>
      </c>
    </row>
    <row r="251" spans="1:26" ht="14.25" x14ac:dyDescent="0.2">
      <c r="A251" s="20">
        <v>44134.333333333336</v>
      </c>
      <c r="B251" s="30">
        <v>389</v>
      </c>
      <c r="C251" s="14">
        <f t="shared" si="33"/>
        <v>7443</v>
      </c>
      <c r="D251" s="21"/>
      <c r="E251" s="21"/>
      <c r="F251" s="21"/>
      <c r="G251" s="21">
        <f t="shared" si="35"/>
        <v>368.57142857142856</v>
      </c>
      <c r="H251" s="21">
        <f t="shared" si="32"/>
        <v>57.205882352941181</v>
      </c>
      <c r="I251" s="21">
        <f t="shared" si="37"/>
        <v>51.239495798319332</v>
      </c>
      <c r="J251" s="21">
        <f t="shared" si="45"/>
        <v>358.6764705882353</v>
      </c>
      <c r="K251" s="21">
        <f t="shared" si="38"/>
        <v>559.11764705882354</v>
      </c>
      <c r="L251" s="22">
        <v>67</v>
      </c>
      <c r="M251" s="22">
        <v>13</v>
      </c>
      <c r="N251" s="22">
        <v>3</v>
      </c>
      <c r="O251" s="22">
        <f t="shared" si="46"/>
        <v>16</v>
      </c>
      <c r="P251" s="125">
        <v>42</v>
      </c>
      <c r="Q251" s="125">
        <v>10</v>
      </c>
      <c r="R251" s="125">
        <v>10</v>
      </c>
      <c r="S251" s="22">
        <v>7</v>
      </c>
      <c r="T251" s="22">
        <f t="shared" si="44"/>
        <v>17</v>
      </c>
      <c r="U251" s="23">
        <v>1</v>
      </c>
      <c r="V251" s="13">
        <f t="shared" si="34"/>
        <v>72</v>
      </c>
      <c r="W251" s="23">
        <f>SUM(L251:N251)</f>
        <v>83</v>
      </c>
      <c r="X251" s="24">
        <f t="shared" si="39"/>
        <v>2929</v>
      </c>
      <c r="Y251" s="24">
        <f t="shared" si="41"/>
        <v>2930</v>
      </c>
      <c r="Z251" s="203">
        <f t="shared" si="40"/>
        <v>2930</v>
      </c>
    </row>
    <row r="252" spans="1:26" ht="14.25" x14ac:dyDescent="0.2">
      <c r="A252" s="20">
        <v>44135.333333333336</v>
      </c>
      <c r="B252" s="23">
        <v>367</v>
      </c>
      <c r="C252" s="14">
        <f t="shared" si="33"/>
        <v>7810</v>
      </c>
      <c r="D252" s="21"/>
      <c r="E252" s="21"/>
      <c r="F252" s="21"/>
      <c r="G252" s="21">
        <f t="shared" si="35"/>
        <v>372.14285714285717</v>
      </c>
      <c r="H252" s="21">
        <f t="shared" si="32"/>
        <v>53.970588235294116</v>
      </c>
      <c r="I252" s="21">
        <f t="shared" si="37"/>
        <v>52.142857142857146</v>
      </c>
      <c r="J252" s="21">
        <f t="shared" si="45"/>
        <v>365</v>
      </c>
      <c r="K252" s="21">
        <f t="shared" si="38"/>
        <v>595.00000000000011</v>
      </c>
      <c r="L252" s="22"/>
      <c r="M252" s="22"/>
      <c r="N252" s="22"/>
      <c r="O252" s="22"/>
      <c r="P252" s="125"/>
      <c r="Q252" s="125"/>
      <c r="R252" s="125"/>
      <c r="S252" s="22"/>
      <c r="T252" s="22"/>
      <c r="U252" s="23">
        <v>5</v>
      </c>
      <c r="V252" s="13">
        <f t="shared" si="34"/>
        <v>77</v>
      </c>
      <c r="W252" s="23">
        <v>83</v>
      </c>
      <c r="X252" s="24">
        <f t="shared" si="39"/>
        <v>3052</v>
      </c>
      <c r="Y252" s="24">
        <f t="shared" si="41"/>
        <v>3050</v>
      </c>
      <c r="Z252" s="203">
        <f t="shared" si="40"/>
        <v>3050</v>
      </c>
    </row>
    <row r="253" spans="1:26" ht="14.25" x14ac:dyDescent="0.2">
      <c r="A253" s="20">
        <v>44136.333333333336</v>
      </c>
      <c r="B253" s="30">
        <v>285</v>
      </c>
      <c r="C253" s="14">
        <f t="shared" si="33"/>
        <v>8095</v>
      </c>
      <c r="D253" s="21"/>
      <c r="E253" s="21"/>
      <c r="F253" s="21"/>
      <c r="G253" s="21">
        <f t="shared" si="35"/>
        <v>377.28571428571428</v>
      </c>
      <c r="H253" s="21">
        <f t="shared" si="32"/>
        <v>41.911764705882355</v>
      </c>
      <c r="I253" s="21">
        <f t="shared" si="37"/>
        <v>54.831932773109244</v>
      </c>
      <c r="J253" s="21">
        <f t="shared" si="45"/>
        <v>383.8235294117647</v>
      </c>
      <c r="K253" s="21">
        <f t="shared" si="38"/>
        <v>623.82352941176475</v>
      </c>
      <c r="L253" s="22"/>
      <c r="M253" s="22"/>
      <c r="N253" s="22"/>
      <c r="O253" s="22"/>
      <c r="P253" s="125"/>
      <c r="Q253" s="125"/>
      <c r="R253" s="125"/>
      <c r="S253" s="22"/>
      <c r="T253" s="22"/>
      <c r="U253" s="30">
        <v>3</v>
      </c>
      <c r="V253" s="13">
        <f t="shared" si="34"/>
        <v>80</v>
      </c>
      <c r="W253" s="23">
        <v>83</v>
      </c>
      <c r="X253" s="24">
        <f t="shared" si="39"/>
        <v>3141</v>
      </c>
      <c r="Y253" s="24">
        <f t="shared" si="41"/>
        <v>3140</v>
      </c>
      <c r="Z253" s="203">
        <f t="shared" si="40"/>
        <v>3140</v>
      </c>
    </row>
    <row r="254" spans="1:26" ht="14.25" x14ac:dyDescent="0.2">
      <c r="A254" s="20">
        <v>44137.333333333336</v>
      </c>
      <c r="B254" s="23">
        <v>250</v>
      </c>
      <c r="C254" s="14">
        <f t="shared" si="33"/>
        <v>8345</v>
      </c>
      <c r="D254" s="21"/>
      <c r="E254" s="21"/>
      <c r="F254" s="21"/>
      <c r="G254" s="21">
        <f t="shared" si="35"/>
        <v>387.14285714285717</v>
      </c>
      <c r="H254" s="21">
        <f t="shared" si="32"/>
        <v>36.764705882352942</v>
      </c>
      <c r="I254" s="21">
        <f t="shared" si="37"/>
        <v>54.201680672268914</v>
      </c>
      <c r="J254" s="21">
        <f t="shared" si="45"/>
        <v>379.41176470588238</v>
      </c>
      <c r="K254" s="21">
        <f t="shared" si="38"/>
        <v>647.7941176470589</v>
      </c>
      <c r="L254" s="22">
        <v>102</v>
      </c>
      <c r="M254" s="22">
        <v>13</v>
      </c>
      <c r="N254" s="22">
        <v>3</v>
      </c>
      <c r="O254" s="22">
        <f t="shared" si="46"/>
        <v>16</v>
      </c>
      <c r="P254" s="125">
        <v>37</v>
      </c>
      <c r="Q254" s="125">
        <v>10</v>
      </c>
      <c r="R254" s="125">
        <v>10</v>
      </c>
      <c r="S254" s="22">
        <v>12</v>
      </c>
      <c r="T254" s="22">
        <f t="shared" si="44"/>
        <v>22</v>
      </c>
      <c r="U254" s="30">
        <v>4</v>
      </c>
      <c r="V254" s="13">
        <f t="shared" si="34"/>
        <v>84</v>
      </c>
      <c r="W254" s="23">
        <f>SUM(L254:N254)</f>
        <v>118</v>
      </c>
      <c r="X254" s="24">
        <f t="shared" si="39"/>
        <v>3193</v>
      </c>
      <c r="Y254" s="24">
        <f t="shared" si="41"/>
        <v>3195</v>
      </c>
      <c r="Z254" s="203">
        <f t="shared" si="40"/>
        <v>3195</v>
      </c>
    </row>
    <row r="255" spans="1:26" ht="14.25" x14ac:dyDescent="0.2">
      <c r="A255" s="20">
        <v>44138.333333333336</v>
      </c>
      <c r="B255" s="30">
        <v>466</v>
      </c>
      <c r="C255" s="14">
        <f t="shared" si="33"/>
        <v>8811</v>
      </c>
      <c r="D255" s="21"/>
      <c r="E255" s="21"/>
      <c r="F255" s="21"/>
      <c r="G255" s="21">
        <f t="shared" si="35"/>
        <v>388.42857142857144</v>
      </c>
      <c r="H255" s="21">
        <f t="shared" si="32"/>
        <v>68.529411764705884</v>
      </c>
      <c r="I255" s="21">
        <f t="shared" si="37"/>
        <v>54.726890756302524</v>
      </c>
      <c r="J255" s="21">
        <f t="shared" si="45"/>
        <v>383.08823529411768</v>
      </c>
      <c r="K255" s="21">
        <f t="shared" si="38"/>
        <v>678.38235294117646</v>
      </c>
      <c r="L255" s="22">
        <v>114</v>
      </c>
      <c r="M255" s="22">
        <v>15</v>
      </c>
      <c r="N255" s="22">
        <v>4</v>
      </c>
      <c r="O255" s="22">
        <f t="shared" si="46"/>
        <v>19</v>
      </c>
      <c r="P255" s="125">
        <v>40</v>
      </c>
      <c r="Q255" s="125">
        <v>10</v>
      </c>
      <c r="R255" s="125">
        <v>11</v>
      </c>
      <c r="S255" s="22">
        <v>11</v>
      </c>
      <c r="T255" s="22">
        <f t="shared" si="44"/>
        <v>22</v>
      </c>
      <c r="U255" s="30">
        <v>3</v>
      </c>
      <c r="V255" s="13">
        <f t="shared" si="34"/>
        <v>87</v>
      </c>
      <c r="W255" s="23">
        <f>SUM(L255:N255)</f>
        <v>133</v>
      </c>
      <c r="X255" s="24">
        <f t="shared" si="39"/>
        <v>3436</v>
      </c>
      <c r="Y255" s="24">
        <f t="shared" si="41"/>
        <v>3435</v>
      </c>
      <c r="Z255" s="203">
        <f t="shared" si="40"/>
        <v>3435</v>
      </c>
    </row>
    <row r="256" spans="1:26" ht="14.25" x14ac:dyDescent="0.2">
      <c r="A256" s="20">
        <v>44139.333333333336</v>
      </c>
      <c r="B256" s="30">
        <v>496</v>
      </c>
      <c r="C256" s="14">
        <f t="shared" si="33"/>
        <v>9307</v>
      </c>
      <c r="D256" s="21"/>
      <c r="E256" s="21"/>
      <c r="F256" s="21"/>
      <c r="G256" s="21">
        <f t="shared" si="35"/>
        <v>387.85714285714283</v>
      </c>
      <c r="H256" s="21">
        <f t="shared" si="32"/>
        <v>72.941176470588232</v>
      </c>
      <c r="I256" s="21">
        <f t="shared" si="37"/>
        <v>55.483193277310932</v>
      </c>
      <c r="J256" s="21">
        <f t="shared" si="45"/>
        <v>388.38235294117652</v>
      </c>
      <c r="K256" s="21">
        <f t="shared" si="38"/>
        <v>711.17647058823536</v>
      </c>
      <c r="L256" s="22">
        <v>109</v>
      </c>
      <c r="M256" s="22">
        <v>19</v>
      </c>
      <c r="N256" s="22">
        <v>5</v>
      </c>
      <c r="O256" s="22">
        <f t="shared" si="46"/>
        <v>24</v>
      </c>
      <c r="P256" s="125">
        <v>43</v>
      </c>
      <c r="Q256" s="125">
        <v>8</v>
      </c>
      <c r="R256" s="125">
        <v>10</v>
      </c>
      <c r="S256" s="22">
        <v>13</v>
      </c>
      <c r="T256" s="22">
        <f t="shared" si="44"/>
        <v>23</v>
      </c>
      <c r="U256" s="30">
        <v>3</v>
      </c>
      <c r="V256" s="13">
        <f t="shared" si="34"/>
        <v>90</v>
      </c>
      <c r="W256" s="23">
        <f>SUM(L256:N256)</f>
        <v>133</v>
      </c>
      <c r="X256" s="24">
        <f t="shared" si="39"/>
        <v>3709</v>
      </c>
      <c r="Y256" s="24">
        <f t="shared" si="41"/>
        <v>3710</v>
      </c>
      <c r="Z256" s="203">
        <f t="shared" si="40"/>
        <v>3710</v>
      </c>
    </row>
    <row r="257" spans="1:26" ht="14.25" x14ac:dyDescent="0.2">
      <c r="A257" s="20">
        <v>44140.333333333336</v>
      </c>
      <c r="B257" s="23">
        <v>457</v>
      </c>
      <c r="C257" s="14">
        <f t="shared" si="33"/>
        <v>9764</v>
      </c>
      <c r="D257" s="21"/>
      <c r="E257" s="21"/>
      <c r="F257" s="21"/>
      <c r="G257" s="21">
        <f t="shared" si="35"/>
        <v>365.85714285714283</v>
      </c>
      <c r="H257" s="21">
        <f t="shared" si="32"/>
        <v>67.205882352941174</v>
      </c>
      <c r="I257" s="21">
        <f t="shared" si="37"/>
        <v>56.932773109243691</v>
      </c>
      <c r="J257" s="21">
        <f t="shared" si="45"/>
        <v>398.52941176470586</v>
      </c>
      <c r="K257" s="21">
        <f t="shared" si="38"/>
        <v>738.82352941176487</v>
      </c>
      <c r="L257" s="22">
        <v>106</v>
      </c>
      <c r="M257" s="22">
        <v>20</v>
      </c>
      <c r="N257" s="22">
        <v>6</v>
      </c>
      <c r="O257" s="22">
        <f t="shared" si="46"/>
        <v>26</v>
      </c>
      <c r="P257" s="125">
        <v>45</v>
      </c>
      <c r="Q257" s="125">
        <v>9</v>
      </c>
      <c r="R257" s="125">
        <v>9</v>
      </c>
      <c r="S257" s="22">
        <v>5</v>
      </c>
      <c r="T257" s="22">
        <f t="shared" si="44"/>
        <v>14</v>
      </c>
      <c r="U257" s="23">
        <v>2</v>
      </c>
      <c r="V257" s="13">
        <f t="shared" si="34"/>
        <v>92</v>
      </c>
      <c r="W257" s="23">
        <f>SUM(L257:N257)</f>
        <v>132</v>
      </c>
      <c r="X257" s="24">
        <f t="shared" si="39"/>
        <v>3979</v>
      </c>
      <c r="Y257" s="24">
        <f t="shared" si="41"/>
        <v>3980</v>
      </c>
      <c r="Z257" s="203">
        <f t="shared" si="40"/>
        <v>3980</v>
      </c>
    </row>
    <row r="258" spans="1:26" ht="14.25" x14ac:dyDescent="0.2">
      <c r="A258" s="20">
        <v>44141.333333333336</v>
      </c>
      <c r="B258" s="23">
        <v>398</v>
      </c>
      <c r="C258" s="14">
        <f t="shared" si="33"/>
        <v>10162</v>
      </c>
      <c r="D258" s="21"/>
      <c r="E258" s="21"/>
      <c r="F258" s="21"/>
      <c r="G258" s="21">
        <f t="shared" si="35"/>
        <v>357.57142857142856</v>
      </c>
      <c r="H258" s="21">
        <f t="shared" si="32"/>
        <v>58.529411764705884</v>
      </c>
      <c r="I258" s="21">
        <f t="shared" si="37"/>
        <v>57.121848739495803</v>
      </c>
      <c r="J258" s="21">
        <f t="shared" si="45"/>
        <v>399.85294117647061</v>
      </c>
      <c r="K258" s="21">
        <f t="shared" si="38"/>
        <v>758.52941176470586</v>
      </c>
      <c r="L258" s="22">
        <v>103</v>
      </c>
      <c r="M258" s="22">
        <v>22</v>
      </c>
      <c r="N258" s="22">
        <v>6</v>
      </c>
      <c r="O258" s="22">
        <f t="shared" si="46"/>
        <v>28</v>
      </c>
      <c r="P258" s="125">
        <v>43</v>
      </c>
      <c r="Q258" s="125">
        <v>8</v>
      </c>
      <c r="R258" s="125">
        <v>9</v>
      </c>
      <c r="S258" s="22">
        <v>4</v>
      </c>
      <c r="T258" s="22">
        <f t="shared" si="44"/>
        <v>13</v>
      </c>
      <c r="U258" s="30">
        <v>6</v>
      </c>
      <c r="V258" s="13">
        <f t="shared" si="34"/>
        <v>98</v>
      </c>
      <c r="W258" s="23">
        <f>SUM(L258:N258)</f>
        <v>131</v>
      </c>
      <c r="X258" s="24">
        <f t="shared" si="39"/>
        <v>4244</v>
      </c>
      <c r="Y258" s="24">
        <f t="shared" si="41"/>
        <v>4245</v>
      </c>
      <c r="Z258" s="203">
        <f t="shared" si="40"/>
        <v>4245</v>
      </c>
    </row>
    <row r="259" spans="1:26" ht="14.25" x14ac:dyDescent="0.2">
      <c r="A259" s="20">
        <v>44142.333333333336</v>
      </c>
      <c r="B259" s="30">
        <v>363</v>
      </c>
      <c r="C259" s="14">
        <f t="shared" si="33"/>
        <v>10525</v>
      </c>
      <c r="D259" s="21"/>
      <c r="E259" s="21"/>
      <c r="F259" s="21"/>
      <c r="G259" s="21">
        <f t="shared" si="35"/>
        <v>355.85714285714283</v>
      </c>
      <c r="H259" s="21">
        <f t="shared" si="32"/>
        <v>53.382352941176471</v>
      </c>
      <c r="I259" s="21">
        <f t="shared" si="37"/>
        <v>57.037815126050418</v>
      </c>
      <c r="J259" s="21">
        <f t="shared" si="45"/>
        <v>399.26470588235293</v>
      </c>
      <c r="K259" s="21">
        <f t="shared" si="38"/>
        <v>764.26470588235304</v>
      </c>
      <c r="L259" s="22"/>
      <c r="M259" s="22"/>
      <c r="N259" s="22"/>
      <c r="O259" s="22"/>
      <c r="P259" s="125"/>
      <c r="Q259" s="125"/>
      <c r="R259" s="125"/>
      <c r="S259" s="22"/>
      <c r="T259" s="22"/>
      <c r="U259" s="30">
        <v>2</v>
      </c>
      <c r="V259" s="13">
        <f t="shared" si="34"/>
        <v>100</v>
      </c>
      <c r="W259" s="23">
        <v>131</v>
      </c>
      <c r="X259" s="24">
        <f t="shared" si="39"/>
        <v>4568</v>
      </c>
      <c r="Y259" s="24">
        <f t="shared" si="41"/>
        <v>4570</v>
      </c>
      <c r="Z259" s="203">
        <f t="shared" si="40"/>
        <v>4570</v>
      </c>
    </row>
    <row r="260" spans="1:26" ht="14.25" x14ac:dyDescent="0.2">
      <c r="A260" s="20">
        <v>44143.333333333336</v>
      </c>
      <c r="B260" s="30">
        <v>131</v>
      </c>
      <c r="C260" s="14">
        <f t="shared" si="33"/>
        <v>10656</v>
      </c>
      <c r="D260" s="21"/>
      <c r="E260" s="21"/>
      <c r="F260" s="21"/>
      <c r="G260" s="21">
        <f t="shared" si="35"/>
        <v>331.42857142857144</v>
      </c>
      <c r="H260" s="21">
        <f t="shared" ref="H260:H323" si="47">B260/6.8</f>
        <v>19.264705882352942</v>
      </c>
      <c r="I260" s="21">
        <f t="shared" si="37"/>
        <v>53.80252100840336</v>
      </c>
      <c r="J260" s="21">
        <f t="shared" si="45"/>
        <v>376.61764705882354</v>
      </c>
      <c r="K260" s="21">
        <f t="shared" si="38"/>
        <v>760.44117647058818</v>
      </c>
      <c r="L260" s="22"/>
      <c r="M260" s="22"/>
      <c r="N260" s="22"/>
      <c r="O260" s="22"/>
      <c r="P260" s="125"/>
      <c r="Q260" s="125"/>
      <c r="R260" s="125"/>
      <c r="S260" s="22"/>
      <c r="T260" s="22"/>
      <c r="U260" s="30">
        <v>2</v>
      </c>
      <c r="V260" s="13">
        <f t="shared" si="34"/>
        <v>102</v>
      </c>
      <c r="W260" s="23">
        <v>131</v>
      </c>
      <c r="X260" s="24">
        <f t="shared" si="39"/>
        <v>4725</v>
      </c>
      <c r="Y260" s="24">
        <f t="shared" si="41"/>
        <v>4725</v>
      </c>
      <c r="Z260" s="203">
        <f t="shared" si="40"/>
        <v>4725</v>
      </c>
    </row>
    <row r="261" spans="1:26" ht="14.25" x14ac:dyDescent="0.2">
      <c r="A261" s="20">
        <v>44144.333333333336</v>
      </c>
      <c r="B261" s="30">
        <v>192</v>
      </c>
      <c r="C261" s="14">
        <f t="shared" ref="C261:C324" si="48">SUM(C260,B261)</f>
        <v>10848</v>
      </c>
      <c r="D261" s="21"/>
      <c r="E261" s="21"/>
      <c r="F261" s="21"/>
      <c r="G261" s="21">
        <f t="shared" si="35"/>
        <v>313.28571428571428</v>
      </c>
      <c r="H261" s="21">
        <f t="shared" si="47"/>
        <v>28.235294117647058</v>
      </c>
      <c r="I261" s="21">
        <f t="shared" si="37"/>
        <v>52.584033613445385</v>
      </c>
      <c r="J261" s="21">
        <f t="shared" si="45"/>
        <v>368.08823529411768</v>
      </c>
      <c r="K261" s="21">
        <f t="shared" si="38"/>
        <v>747.50000000000011</v>
      </c>
      <c r="L261" s="22">
        <v>109</v>
      </c>
      <c r="M261" s="22">
        <v>25</v>
      </c>
      <c r="N261" s="22">
        <v>6</v>
      </c>
      <c r="O261" s="22">
        <f t="shared" si="46"/>
        <v>31</v>
      </c>
      <c r="P261" s="125">
        <v>47</v>
      </c>
      <c r="Q261" s="125">
        <v>7</v>
      </c>
      <c r="R261" s="125">
        <v>5</v>
      </c>
      <c r="S261" s="22">
        <v>11</v>
      </c>
      <c r="T261" s="22">
        <f t="shared" si="44"/>
        <v>16</v>
      </c>
      <c r="U261" s="30">
        <v>1</v>
      </c>
      <c r="V261" s="13">
        <f t="shared" si="34"/>
        <v>103</v>
      </c>
      <c r="W261" s="23">
        <f>SUM(L261:N261)</f>
        <v>140</v>
      </c>
      <c r="X261" s="24">
        <f t="shared" si="39"/>
        <v>4996</v>
      </c>
      <c r="Y261" s="24">
        <f t="shared" si="41"/>
        <v>4995</v>
      </c>
      <c r="Z261" s="203">
        <f t="shared" si="40"/>
        <v>4995</v>
      </c>
    </row>
    <row r="262" spans="1:26" ht="14.25" x14ac:dyDescent="0.2">
      <c r="A262" s="20">
        <v>44145.333333333336</v>
      </c>
      <c r="B262" s="30">
        <v>454</v>
      </c>
      <c r="C262" s="14">
        <f t="shared" si="48"/>
        <v>11302</v>
      </c>
      <c r="D262" s="21"/>
      <c r="E262" s="21"/>
      <c r="F262" s="21"/>
      <c r="G262" s="21">
        <f t="shared" si="35"/>
        <v>304.42857142857144</v>
      </c>
      <c r="H262" s="21">
        <f t="shared" si="47"/>
        <v>66.764705882352942</v>
      </c>
      <c r="I262" s="21">
        <f t="shared" si="37"/>
        <v>52.331932773109244</v>
      </c>
      <c r="J262" s="21">
        <f t="shared" si="45"/>
        <v>366.3235294117647</v>
      </c>
      <c r="K262" s="21">
        <f t="shared" si="38"/>
        <v>749.41176470588232</v>
      </c>
      <c r="L262" s="22">
        <v>115</v>
      </c>
      <c r="M262" s="22">
        <v>26</v>
      </c>
      <c r="N262" s="22">
        <v>6</v>
      </c>
      <c r="O262" s="22">
        <f t="shared" si="46"/>
        <v>32</v>
      </c>
      <c r="P262" s="125">
        <v>46</v>
      </c>
      <c r="Q262" s="125">
        <v>5</v>
      </c>
      <c r="R262" s="125">
        <v>4</v>
      </c>
      <c r="S262" s="22">
        <v>14</v>
      </c>
      <c r="T262" s="22">
        <f t="shared" si="44"/>
        <v>18</v>
      </c>
      <c r="U262" s="30">
        <v>5</v>
      </c>
      <c r="V262" s="13">
        <f t="shared" si="34"/>
        <v>108</v>
      </c>
      <c r="W262" s="23">
        <f>SUM(L262:N262)</f>
        <v>147</v>
      </c>
      <c r="X262" s="24">
        <f t="shared" si="39"/>
        <v>5430</v>
      </c>
      <c r="Y262" s="24">
        <f t="shared" si="41"/>
        <v>5430</v>
      </c>
      <c r="Z262" s="203">
        <f t="shared" si="40"/>
        <v>5430</v>
      </c>
    </row>
    <row r="263" spans="1:26" ht="14.25" x14ac:dyDescent="0.2">
      <c r="A263" s="20">
        <v>44146.333333333336</v>
      </c>
      <c r="B263" s="30">
        <v>325</v>
      </c>
      <c r="C263" s="14">
        <f t="shared" si="48"/>
        <v>11627</v>
      </c>
      <c r="D263" s="21"/>
      <c r="E263" s="21"/>
      <c r="F263" s="21"/>
      <c r="G263" s="21">
        <f t="shared" ref="G263:G326" si="49">AVERAGE(B260:B266)</f>
        <v>290.28571428571428</v>
      </c>
      <c r="H263" s="21">
        <f t="shared" si="47"/>
        <v>47.794117647058826</v>
      </c>
      <c r="I263" s="21">
        <f t="shared" si="37"/>
        <v>48.739495798319332</v>
      </c>
      <c r="J263" s="21">
        <f t="shared" si="45"/>
        <v>341.1764705882353</v>
      </c>
      <c r="K263" s="21">
        <f t="shared" si="38"/>
        <v>729.55882352941171</v>
      </c>
      <c r="L263" s="22">
        <v>111</v>
      </c>
      <c r="M263" s="22">
        <v>24</v>
      </c>
      <c r="N263" s="22">
        <v>4</v>
      </c>
      <c r="O263" s="22">
        <f t="shared" si="46"/>
        <v>28</v>
      </c>
      <c r="P263" s="125">
        <v>45</v>
      </c>
      <c r="Q263" s="125">
        <v>5</v>
      </c>
      <c r="R263" s="125">
        <v>6</v>
      </c>
      <c r="S263" s="22">
        <v>15</v>
      </c>
      <c r="T263" s="22">
        <f t="shared" si="44"/>
        <v>21</v>
      </c>
      <c r="U263" s="30">
        <v>2</v>
      </c>
      <c r="V263" s="13">
        <f t="shared" si="34"/>
        <v>110</v>
      </c>
      <c r="W263" s="23">
        <f>SUM(L263:N263)</f>
        <v>139</v>
      </c>
      <c r="X263" s="24">
        <f t="shared" si="39"/>
        <v>5898</v>
      </c>
      <c r="Y263" s="24">
        <f t="shared" si="41"/>
        <v>5900</v>
      </c>
      <c r="Z263" s="203">
        <f t="shared" si="40"/>
        <v>5900</v>
      </c>
    </row>
    <row r="264" spans="1:26" ht="14.25" x14ac:dyDescent="0.2">
      <c r="A264" s="20">
        <v>44147.333333333336</v>
      </c>
      <c r="B264" s="30">
        <v>330</v>
      </c>
      <c r="C264" s="14">
        <f t="shared" si="48"/>
        <v>11957</v>
      </c>
      <c r="D264" s="21"/>
      <c r="E264" s="21"/>
      <c r="F264" s="21"/>
      <c r="G264" s="21">
        <f t="shared" si="49"/>
        <v>286.28571428571428</v>
      </c>
      <c r="H264" s="21">
        <f t="shared" si="47"/>
        <v>48.529411764705884</v>
      </c>
      <c r="I264" s="21">
        <f t="shared" si="37"/>
        <v>46.071428571428569</v>
      </c>
      <c r="J264" s="21">
        <f t="shared" si="45"/>
        <v>322.5</v>
      </c>
      <c r="K264" s="21">
        <f t="shared" si="38"/>
        <v>721.02941176470574</v>
      </c>
      <c r="L264" s="22">
        <v>105</v>
      </c>
      <c r="M264" s="22">
        <v>24</v>
      </c>
      <c r="N264" s="22">
        <v>3</v>
      </c>
      <c r="O264" s="22">
        <f t="shared" si="46"/>
        <v>27</v>
      </c>
      <c r="P264" s="125">
        <v>49</v>
      </c>
      <c r="Q264" s="125">
        <v>4</v>
      </c>
      <c r="R264" s="125">
        <v>4</v>
      </c>
      <c r="S264" s="22">
        <v>4</v>
      </c>
      <c r="T264" s="22">
        <f t="shared" si="44"/>
        <v>8</v>
      </c>
      <c r="U264" s="30">
        <v>6</v>
      </c>
      <c r="V264" s="13">
        <f t="shared" si="34"/>
        <v>116</v>
      </c>
      <c r="W264" s="23">
        <f>SUM(L264:N264)</f>
        <v>132</v>
      </c>
      <c r="X264" s="24">
        <f t="shared" si="39"/>
        <v>6293</v>
      </c>
      <c r="Y264" s="24">
        <f t="shared" si="41"/>
        <v>6295</v>
      </c>
      <c r="Z264" s="203">
        <f t="shared" si="40"/>
        <v>6295</v>
      </c>
    </row>
    <row r="265" spans="1:26" ht="14.25" x14ac:dyDescent="0.2">
      <c r="A265" s="20">
        <v>44148.333333333336</v>
      </c>
      <c r="B265" s="30">
        <v>336</v>
      </c>
      <c r="C265" s="14">
        <f t="shared" si="48"/>
        <v>12293</v>
      </c>
      <c r="D265" s="21"/>
      <c r="E265" s="21"/>
      <c r="F265" s="21"/>
      <c r="G265" s="21">
        <f t="shared" si="49"/>
        <v>291.42857142857144</v>
      </c>
      <c r="H265" s="21">
        <f t="shared" si="47"/>
        <v>49.411764705882355</v>
      </c>
      <c r="I265" s="21">
        <f t="shared" si="37"/>
        <v>44.768907563025216</v>
      </c>
      <c r="J265" s="21">
        <f t="shared" si="45"/>
        <v>313.38235294117652</v>
      </c>
      <c r="K265" s="21">
        <f t="shared" si="38"/>
        <v>713.23529411764696</v>
      </c>
      <c r="L265" s="22">
        <v>115</v>
      </c>
      <c r="M265" s="22">
        <v>23</v>
      </c>
      <c r="N265" s="22">
        <v>2</v>
      </c>
      <c r="O265" s="22">
        <f t="shared" si="46"/>
        <v>25</v>
      </c>
      <c r="P265" s="125">
        <v>46</v>
      </c>
      <c r="Q265" s="125">
        <v>7</v>
      </c>
      <c r="R265" s="125">
        <v>6</v>
      </c>
      <c r="S265" s="22">
        <v>7</v>
      </c>
      <c r="T265" s="22">
        <f t="shared" si="44"/>
        <v>13</v>
      </c>
      <c r="U265" s="30">
        <v>5</v>
      </c>
      <c r="V265" s="13">
        <f t="shared" si="34"/>
        <v>121</v>
      </c>
      <c r="W265" s="23">
        <f>SUM(L265:N265)</f>
        <v>140</v>
      </c>
      <c r="X265" s="24">
        <f t="shared" si="39"/>
        <v>6674</v>
      </c>
      <c r="Y265" s="24">
        <f t="shared" si="41"/>
        <v>6675</v>
      </c>
      <c r="Z265" s="203">
        <f t="shared" si="40"/>
        <v>6675</v>
      </c>
    </row>
    <row r="266" spans="1:26" ht="14.25" x14ac:dyDescent="0.2">
      <c r="A266" s="20">
        <v>44149.333333333336</v>
      </c>
      <c r="B266" s="23">
        <v>264</v>
      </c>
      <c r="C266" s="14">
        <f t="shared" si="48"/>
        <v>12557</v>
      </c>
      <c r="D266" s="21"/>
      <c r="E266" s="21"/>
      <c r="F266" s="21"/>
      <c r="G266" s="21">
        <f t="shared" si="49"/>
        <v>284.85714285714283</v>
      </c>
      <c r="H266" s="21">
        <f t="shared" si="47"/>
        <v>38.82352941176471</v>
      </c>
      <c r="I266" s="21">
        <f t="shared" si="37"/>
        <v>42.689075630252098</v>
      </c>
      <c r="J266" s="21">
        <f t="shared" si="45"/>
        <v>298.8235294117647</v>
      </c>
      <c r="K266" s="21">
        <f t="shared" si="38"/>
        <v>698.08823529411757</v>
      </c>
      <c r="L266" s="22"/>
      <c r="M266" s="22"/>
      <c r="N266" s="22"/>
      <c r="O266" s="22"/>
      <c r="P266" s="125"/>
      <c r="Q266" s="125"/>
      <c r="R266" s="125"/>
      <c r="S266" s="22"/>
      <c r="T266" s="22"/>
      <c r="U266" s="30">
        <v>3</v>
      </c>
      <c r="V266" s="13">
        <f t="shared" ref="V266:V329" si="50">SUM(V265,U266)</f>
        <v>124</v>
      </c>
      <c r="W266" s="23">
        <v>140</v>
      </c>
      <c r="X266" s="24">
        <f t="shared" si="39"/>
        <v>7041</v>
      </c>
      <c r="Y266" s="24">
        <f t="shared" si="41"/>
        <v>7040</v>
      </c>
      <c r="Z266" s="203">
        <f t="shared" si="40"/>
        <v>7040</v>
      </c>
    </row>
    <row r="267" spans="1:26" ht="14.25" x14ac:dyDescent="0.2">
      <c r="A267" s="20">
        <v>44150.333333333336</v>
      </c>
      <c r="B267" s="23">
        <v>103</v>
      </c>
      <c r="C267" s="14">
        <f t="shared" si="48"/>
        <v>12660</v>
      </c>
      <c r="D267" s="21"/>
      <c r="E267" s="21"/>
      <c r="F267" s="21"/>
      <c r="G267" s="21">
        <f t="shared" si="49"/>
        <v>287.14285714285717</v>
      </c>
      <c r="H267" s="21">
        <f t="shared" si="47"/>
        <v>15.147058823529413</v>
      </c>
      <c r="I267" s="21">
        <f t="shared" si="37"/>
        <v>42.100840336134453</v>
      </c>
      <c r="J267" s="21">
        <f t="shared" si="45"/>
        <v>294.70588235294116</v>
      </c>
      <c r="K267" s="21">
        <f t="shared" si="38"/>
        <v>671.32352941176464</v>
      </c>
      <c r="L267" s="22"/>
      <c r="M267" s="22"/>
      <c r="N267" s="22"/>
      <c r="O267" s="22"/>
      <c r="P267" s="125"/>
      <c r="Q267" s="125"/>
      <c r="R267" s="125"/>
      <c r="S267" s="22"/>
      <c r="T267" s="22"/>
      <c r="U267" s="23">
        <v>2</v>
      </c>
      <c r="V267" s="13">
        <f t="shared" si="50"/>
        <v>126</v>
      </c>
      <c r="W267" s="23">
        <v>140</v>
      </c>
      <c r="X267" s="24">
        <f t="shared" si="39"/>
        <v>7326</v>
      </c>
      <c r="Y267" s="24">
        <f t="shared" si="41"/>
        <v>7325</v>
      </c>
      <c r="Z267" s="203">
        <f t="shared" si="40"/>
        <v>7325</v>
      </c>
    </row>
    <row r="268" spans="1:26" ht="14.25" x14ac:dyDescent="0.2">
      <c r="A268" s="20">
        <v>44151.333333333336</v>
      </c>
      <c r="B268" s="30">
        <v>228</v>
      </c>
      <c r="C268" s="14">
        <f t="shared" si="48"/>
        <v>12888</v>
      </c>
      <c r="D268" s="21"/>
      <c r="E268" s="21"/>
      <c r="F268" s="21"/>
      <c r="G268" s="21">
        <f t="shared" si="49"/>
        <v>293.28571428571428</v>
      </c>
      <c r="H268" s="21">
        <f t="shared" si="47"/>
        <v>33.529411764705884</v>
      </c>
      <c r="I268" s="21">
        <f t="shared" si="37"/>
        <v>42.857142857142854</v>
      </c>
      <c r="J268" s="21">
        <f t="shared" si="45"/>
        <v>300</v>
      </c>
      <c r="K268" s="21">
        <f t="shared" si="38"/>
        <v>668.08823529411768</v>
      </c>
      <c r="L268" s="22">
        <v>126</v>
      </c>
      <c r="M268" s="22">
        <v>27</v>
      </c>
      <c r="N268" s="22">
        <v>6</v>
      </c>
      <c r="O268" s="22">
        <f t="shared" si="46"/>
        <v>33</v>
      </c>
      <c r="P268" s="125">
        <v>50</v>
      </c>
      <c r="Q268" s="125">
        <v>6</v>
      </c>
      <c r="R268" s="125">
        <v>8</v>
      </c>
      <c r="S268" s="22">
        <v>6</v>
      </c>
      <c r="T268" s="22">
        <f t="shared" si="44"/>
        <v>14</v>
      </c>
      <c r="U268" s="30">
        <v>5</v>
      </c>
      <c r="V268" s="13">
        <f t="shared" si="50"/>
        <v>131</v>
      </c>
      <c r="W268" s="23">
        <f>SUM(L268:N268)</f>
        <v>159</v>
      </c>
      <c r="X268" s="24">
        <f t="shared" si="39"/>
        <v>7557</v>
      </c>
      <c r="Y268" s="24">
        <f t="shared" si="41"/>
        <v>7555</v>
      </c>
      <c r="Z268" s="204">
        <f t="shared" si="40"/>
        <v>7555</v>
      </c>
    </row>
    <row r="269" spans="1:26" ht="14.25" x14ac:dyDescent="0.2">
      <c r="A269" s="20">
        <v>44152.333333333336</v>
      </c>
      <c r="B269" s="30">
        <v>408</v>
      </c>
      <c r="C269" s="14">
        <f t="shared" si="48"/>
        <v>13296</v>
      </c>
      <c r="D269" s="21"/>
      <c r="E269" s="21"/>
      <c r="F269" s="21"/>
      <c r="G269" s="21">
        <f t="shared" si="49"/>
        <v>310.14285714285717</v>
      </c>
      <c r="H269" s="21">
        <f t="shared" si="47"/>
        <v>60</v>
      </c>
      <c r="I269" s="21">
        <f t="shared" si="37"/>
        <v>41.890756302521012</v>
      </c>
      <c r="J269" s="21">
        <f t="shared" si="45"/>
        <v>293.23529411764707</v>
      </c>
      <c r="K269" s="21">
        <f t="shared" si="38"/>
        <v>659.55882352941171</v>
      </c>
      <c r="L269" s="22">
        <v>138</v>
      </c>
      <c r="M269" s="22">
        <v>28</v>
      </c>
      <c r="N269" s="22">
        <v>9</v>
      </c>
      <c r="O269" s="22">
        <f t="shared" si="46"/>
        <v>37</v>
      </c>
      <c r="P269" s="125">
        <v>52</v>
      </c>
      <c r="Q269" s="125">
        <v>3</v>
      </c>
      <c r="R269" s="125">
        <v>3</v>
      </c>
      <c r="S269" s="22">
        <v>11</v>
      </c>
      <c r="T269" s="22">
        <f t="shared" si="44"/>
        <v>14</v>
      </c>
      <c r="U269" s="30">
        <v>4</v>
      </c>
      <c r="V269" s="13">
        <f t="shared" si="50"/>
        <v>135</v>
      </c>
      <c r="W269" s="23">
        <f>SUM(L269:N269)</f>
        <v>175</v>
      </c>
      <c r="X269" s="24">
        <f t="shared" si="39"/>
        <v>8007</v>
      </c>
      <c r="Y269" s="24">
        <f t="shared" si="41"/>
        <v>8005</v>
      </c>
      <c r="Z269" s="204">
        <f t="shared" si="40"/>
        <v>8005</v>
      </c>
    </row>
    <row r="270" spans="1:26" ht="14.25" x14ac:dyDescent="0.2">
      <c r="A270" s="20">
        <v>44153.333333333336</v>
      </c>
      <c r="B270" s="30">
        <v>341</v>
      </c>
      <c r="C270" s="14">
        <f t="shared" si="48"/>
        <v>13637</v>
      </c>
      <c r="D270" s="21"/>
      <c r="E270" s="21"/>
      <c r="F270" s="21"/>
      <c r="G270" s="21">
        <f t="shared" si="49"/>
        <v>314</v>
      </c>
      <c r="H270" s="21">
        <f t="shared" si="47"/>
        <v>50.147058823529413</v>
      </c>
      <c r="I270" s="21">
        <f t="shared" si="37"/>
        <v>42.226890756302517</v>
      </c>
      <c r="J270" s="21">
        <f t="shared" si="45"/>
        <v>295.58823529411762</v>
      </c>
      <c r="K270" s="21">
        <f t="shared" si="38"/>
        <v>636.76470588235293</v>
      </c>
      <c r="L270" s="22">
        <v>134</v>
      </c>
      <c r="M270" s="22">
        <v>29</v>
      </c>
      <c r="N270" s="22">
        <v>8</v>
      </c>
      <c r="O270" s="22">
        <f t="shared" si="46"/>
        <v>37</v>
      </c>
      <c r="P270" s="125">
        <v>47</v>
      </c>
      <c r="Q270" s="125">
        <v>6</v>
      </c>
      <c r="R270" s="125">
        <v>4</v>
      </c>
      <c r="S270" s="22">
        <v>9</v>
      </c>
      <c r="T270" s="22">
        <f t="shared" si="44"/>
        <v>13</v>
      </c>
      <c r="U270" s="30">
        <v>7</v>
      </c>
      <c r="V270" s="13">
        <f t="shared" si="50"/>
        <v>142</v>
      </c>
      <c r="W270" s="23">
        <f>SUM(L270:N270)</f>
        <v>171</v>
      </c>
      <c r="X270" s="24">
        <f t="shared" si="39"/>
        <v>8507</v>
      </c>
      <c r="Y270" s="24">
        <f t="shared" si="41"/>
        <v>8505</v>
      </c>
      <c r="Z270" s="204">
        <f t="shared" si="40"/>
        <v>8505</v>
      </c>
    </row>
    <row r="271" spans="1:26" ht="14.25" x14ac:dyDescent="0.2">
      <c r="A271" s="20">
        <v>44154.333333333336</v>
      </c>
      <c r="B271" s="30">
        <v>373</v>
      </c>
      <c r="C271" s="14">
        <f t="shared" si="48"/>
        <v>14010</v>
      </c>
      <c r="D271" s="21"/>
      <c r="E271" s="21"/>
      <c r="F271" s="21"/>
      <c r="G271" s="21">
        <f t="shared" si="49"/>
        <v>312.14285714285717</v>
      </c>
      <c r="H271" s="21">
        <f t="shared" si="47"/>
        <v>54.852941176470587</v>
      </c>
      <c r="I271" s="21">
        <f t="shared" si="37"/>
        <v>43.130252100840337</v>
      </c>
      <c r="J271" s="21">
        <f t="shared" si="45"/>
        <v>301.91176470588238</v>
      </c>
      <c r="K271" s="21">
        <f t="shared" si="38"/>
        <v>624.41176470588232</v>
      </c>
      <c r="L271" s="22">
        <v>131</v>
      </c>
      <c r="M271" s="22">
        <v>26</v>
      </c>
      <c r="N271" s="22">
        <v>6</v>
      </c>
      <c r="O271" s="22">
        <f t="shared" si="46"/>
        <v>32</v>
      </c>
      <c r="P271" s="125">
        <v>48</v>
      </c>
      <c r="Q271" s="125">
        <v>9</v>
      </c>
      <c r="R271" s="125">
        <v>10</v>
      </c>
      <c r="S271" s="22">
        <v>7</v>
      </c>
      <c r="T271" s="22">
        <f t="shared" si="44"/>
        <v>17</v>
      </c>
      <c r="U271" s="30">
        <v>5</v>
      </c>
      <c r="V271" s="13">
        <f t="shared" si="50"/>
        <v>147</v>
      </c>
      <c r="W271" s="23">
        <f>SUM(L271:N271)</f>
        <v>163</v>
      </c>
      <c r="X271" s="24">
        <f t="shared" si="39"/>
        <v>8972</v>
      </c>
      <c r="Y271" s="24">
        <f t="shared" si="41"/>
        <v>8970</v>
      </c>
      <c r="Z271" s="204">
        <f t="shared" si="40"/>
        <v>8970</v>
      </c>
    </row>
    <row r="272" spans="1:26" ht="14.25" x14ac:dyDescent="0.2">
      <c r="A272" s="20">
        <v>44155.333333333336</v>
      </c>
      <c r="B272" s="30">
        <v>454</v>
      </c>
      <c r="C272" s="14">
        <f t="shared" si="48"/>
        <v>14464</v>
      </c>
      <c r="D272" s="21"/>
      <c r="E272" s="21"/>
      <c r="F272" s="21"/>
      <c r="G272" s="21">
        <f t="shared" si="49"/>
        <v>316.71428571428572</v>
      </c>
      <c r="H272" s="21">
        <f t="shared" si="47"/>
        <v>66.764705882352942</v>
      </c>
      <c r="I272" s="21">
        <f t="shared" si="37"/>
        <v>45.609243697478988</v>
      </c>
      <c r="J272" s="21">
        <f t="shared" si="45"/>
        <v>319.26470588235293</v>
      </c>
      <c r="K272" s="21">
        <f t="shared" si="38"/>
        <v>632.64705882352939</v>
      </c>
      <c r="L272" s="22">
        <v>124</v>
      </c>
      <c r="M272" s="22">
        <v>27</v>
      </c>
      <c r="N272" s="22">
        <v>5</v>
      </c>
      <c r="O272" s="22">
        <f t="shared" si="46"/>
        <v>32</v>
      </c>
      <c r="P272" s="125">
        <v>47</v>
      </c>
      <c r="Q272" s="125">
        <v>8</v>
      </c>
      <c r="R272" s="125">
        <v>11</v>
      </c>
      <c r="S272" s="22">
        <v>14</v>
      </c>
      <c r="T272" s="22">
        <f t="shared" si="44"/>
        <v>25</v>
      </c>
      <c r="U272" s="30">
        <v>5</v>
      </c>
      <c r="V272" s="13">
        <f t="shared" si="50"/>
        <v>152</v>
      </c>
      <c r="W272" s="23">
        <f>SUM(L272:N272)</f>
        <v>156</v>
      </c>
      <c r="X272" s="24">
        <f t="shared" si="39"/>
        <v>9377</v>
      </c>
      <c r="Y272" s="24">
        <f t="shared" si="41"/>
        <v>9375</v>
      </c>
      <c r="Z272" s="204">
        <f t="shared" si="40"/>
        <v>9375</v>
      </c>
    </row>
    <row r="273" spans="1:26" ht="14.25" x14ac:dyDescent="0.2">
      <c r="A273" s="20">
        <v>44156.333333333336</v>
      </c>
      <c r="B273" s="23">
        <v>291</v>
      </c>
      <c r="C273" s="14">
        <f t="shared" si="48"/>
        <v>14755</v>
      </c>
      <c r="D273" s="21"/>
      <c r="E273" s="21"/>
      <c r="F273" s="21"/>
      <c r="G273" s="21">
        <f t="shared" si="49"/>
        <v>320</v>
      </c>
      <c r="H273" s="21">
        <f t="shared" si="47"/>
        <v>42.794117647058826</v>
      </c>
      <c r="I273" s="21">
        <f t="shared" ref="I273:I336" si="51">(H267+H268+H269+H270+H271+H272+H273)/7</f>
        <v>46.176470588235297</v>
      </c>
      <c r="J273" s="21">
        <f t="shared" si="45"/>
        <v>323.23529411764707</v>
      </c>
      <c r="K273" s="21">
        <f t="shared" ref="K273:K336" si="52">SUM(H260:H273)</f>
        <v>622.05882352941171</v>
      </c>
      <c r="L273" s="22"/>
      <c r="M273" s="22"/>
      <c r="N273" s="22"/>
      <c r="O273" s="22"/>
      <c r="P273" s="125"/>
      <c r="Q273" s="125"/>
      <c r="R273" s="125"/>
      <c r="S273" s="22"/>
      <c r="T273" s="22"/>
      <c r="U273" s="30">
        <v>6</v>
      </c>
      <c r="V273" s="13">
        <f t="shared" si="50"/>
        <v>158</v>
      </c>
      <c r="W273" s="23">
        <v>156</v>
      </c>
      <c r="X273" s="24">
        <f t="shared" si="39"/>
        <v>9740</v>
      </c>
      <c r="Y273" s="24">
        <f t="shared" si="41"/>
        <v>9740</v>
      </c>
      <c r="Z273" s="204">
        <f t="shared" si="40"/>
        <v>9740</v>
      </c>
    </row>
    <row r="274" spans="1:26" ht="14.25" x14ac:dyDescent="0.2">
      <c r="A274" s="20">
        <v>44157.333333333336</v>
      </c>
      <c r="B274" s="23">
        <v>90</v>
      </c>
      <c r="C274" s="14">
        <f t="shared" si="48"/>
        <v>14845</v>
      </c>
      <c r="D274" s="21"/>
      <c r="E274" s="21"/>
      <c r="F274" s="21"/>
      <c r="G274" s="21">
        <f t="shared" si="49"/>
        <v>336.14285714285717</v>
      </c>
      <c r="H274" s="21">
        <f t="shared" si="47"/>
        <v>13.23529411764706</v>
      </c>
      <c r="I274" s="21">
        <f t="shared" si="51"/>
        <v>45.903361344537821</v>
      </c>
      <c r="J274" s="21">
        <f t="shared" si="45"/>
        <v>321.32352941176475</v>
      </c>
      <c r="K274" s="21">
        <f t="shared" si="52"/>
        <v>616.02941176470586</v>
      </c>
      <c r="L274" s="22"/>
      <c r="M274" s="22"/>
      <c r="N274" s="22"/>
      <c r="O274" s="22"/>
      <c r="P274" s="125"/>
      <c r="Q274" s="125"/>
      <c r="R274" s="125"/>
      <c r="S274" s="22"/>
      <c r="T274" s="22"/>
      <c r="U274" s="30">
        <v>4</v>
      </c>
      <c r="V274" s="13">
        <f t="shared" si="50"/>
        <v>162</v>
      </c>
      <c r="W274" s="23">
        <v>156</v>
      </c>
      <c r="X274" s="24">
        <f t="shared" si="39"/>
        <v>9871</v>
      </c>
      <c r="Y274" s="24">
        <f t="shared" si="41"/>
        <v>9870</v>
      </c>
      <c r="Z274" s="204">
        <f>IF(Y274&gt;Y273,Y274,Y273)</f>
        <v>9870</v>
      </c>
    </row>
    <row r="275" spans="1:26" ht="14.25" x14ac:dyDescent="0.2">
      <c r="A275" s="20">
        <v>44158.333333333336</v>
      </c>
      <c r="B275" s="23">
        <v>260</v>
      </c>
      <c r="C275" s="14">
        <f t="shared" si="48"/>
        <v>15105</v>
      </c>
      <c r="D275" s="21"/>
      <c r="E275" s="21"/>
      <c r="F275" s="21"/>
      <c r="G275" s="21">
        <f t="shared" si="49"/>
        <v>326.42857142857144</v>
      </c>
      <c r="H275" s="21">
        <f t="shared" si="47"/>
        <v>38.235294117647058</v>
      </c>
      <c r="I275" s="21">
        <f t="shared" si="51"/>
        <v>46.575630252100844</v>
      </c>
      <c r="J275" s="21">
        <f t="shared" si="45"/>
        <v>326.02941176470591</v>
      </c>
      <c r="K275" s="21">
        <f t="shared" si="52"/>
        <v>626.02941176470586</v>
      </c>
      <c r="L275" s="22">
        <v>135</v>
      </c>
      <c r="M275" s="22">
        <v>28</v>
      </c>
      <c r="N275" s="22">
        <v>4</v>
      </c>
      <c r="O275" s="22">
        <f>SUM(N275+M275)</f>
        <v>32</v>
      </c>
      <c r="P275" s="125">
        <v>44</v>
      </c>
      <c r="Q275" s="125">
        <v>8</v>
      </c>
      <c r="R275" s="125">
        <v>9</v>
      </c>
      <c r="S275" s="22">
        <v>10</v>
      </c>
      <c r="T275" s="22">
        <f t="shared" si="44"/>
        <v>19</v>
      </c>
      <c r="U275" s="30">
        <v>5</v>
      </c>
      <c r="V275" s="13">
        <f t="shared" si="50"/>
        <v>167</v>
      </c>
      <c r="W275" s="23">
        <f>SUM(L275:N275)</f>
        <v>167</v>
      </c>
      <c r="X275" s="24">
        <f t="shared" ref="X275:X336" si="53">SUM(C261,-W275,-$U$367)</f>
        <v>10052</v>
      </c>
      <c r="Y275" s="24">
        <f t="shared" si="41"/>
        <v>10050</v>
      </c>
      <c r="Z275" s="204">
        <f>IF(Y275&gt;Y274,Y275,Y274)</f>
        <v>10050</v>
      </c>
    </row>
    <row r="276" spans="1:26" ht="14.25" x14ac:dyDescent="0.2">
      <c r="A276" s="20">
        <v>44159.333333333336</v>
      </c>
      <c r="B276" s="30">
        <v>431</v>
      </c>
      <c r="C276" s="14">
        <f t="shared" si="48"/>
        <v>15536</v>
      </c>
      <c r="D276" s="21"/>
      <c r="E276" s="21"/>
      <c r="F276" s="21"/>
      <c r="G276" s="21">
        <f t="shared" si="49"/>
        <v>310</v>
      </c>
      <c r="H276" s="21">
        <f t="shared" si="47"/>
        <v>63.382352941176471</v>
      </c>
      <c r="I276" s="21">
        <f t="shared" si="51"/>
        <v>47.058823529411768</v>
      </c>
      <c r="J276" s="21">
        <f t="shared" si="45"/>
        <v>329.41176470588238</v>
      </c>
      <c r="K276" s="21">
        <f t="shared" si="52"/>
        <v>622.64705882352939</v>
      </c>
      <c r="L276" s="22">
        <v>145</v>
      </c>
      <c r="M276" s="22">
        <v>26</v>
      </c>
      <c r="N276" s="22">
        <v>3</v>
      </c>
      <c r="O276" s="22">
        <f>SUM(N276+M276)</f>
        <v>29</v>
      </c>
      <c r="P276" s="125">
        <v>44</v>
      </c>
      <c r="Q276" s="125">
        <v>10</v>
      </c>
      <c r="R276" s="125">
        <v>10</v>
      </c>
      <c r="S276" s="22">
        <v>8</v>
      </c>
      <c r="T276" s="22">
        <f t="shared" si="44"/>
        <v>18</v>
      </c>
      <c r="U276" s="30">
        <v>9</v>
      </c>
      <c r="V276" s="13">
        <f t="shared" si="50"/>
        <v>176</v>
      </c>
      <c r="W276" s="23">
        <f>SUM(L276:N276)</f>
        <v>174</v>
      </c>
      <c r="X276" s="24">
        <f t="shared" si="53"/>
        <v>10499</v>
      </c>
      <c r="Y276" s="24">
        <f t="shared" si="41"/>
        <v>10500</v>
      </c>
      <c r="Z276" s="204">
        <f>IF(Y276&gt;Y275,Y276,Y275)</f>
        <v>10500</v>
      </c>
    </row>
    <row r="277" spans="1:26" ht="14.25" x14ac:dyDescent="0.2">
      <c r="A277" s="20">
        <v>44160.333333333336</v>
      </c>
      <c r="B277" s="30">
        <v>454</v>
      </c>
      <c r="C277" s="14">
        <f t="shared" si="48"/>
        <v>15990</v>
      </c>
      <c r="D277" s="21"/>
      <c r="E277" s="21"/>
      <c r="F277" s="21"/>
      <c r="G277" s="21">
        <f t="shared" si="49"/>
        <v>305.42857142857144</v>
      </c>
      <c r="H277" s="21">
        <f t="shared" si="47"/>
        <v>66.764705882352942</v>
      </c>
      <c r="I277" s="21">
        <f t="shared" si="51"/>
        <v>49.432773109243705</v>
      </c>
      <c r="J277" s="21">
        <f t="shared" si="45"/>
        <v>346.02941176470591</v>
      </c>
      <c r="K277" s="21">
        <f t="shared" si="52"/>
        <v>641.61764705882354</v>
      </c>
      <c r="L277" s="22">
        <v>136</v>
      </c>
      <c r="M277" s="22">
        <v>24</v>
      </c>
      <c r="N277" s="22">
        <v>4</v>
      </c>
      <c r="O277" s="22">
        <f>SUM(N277+M277)</f>
        <v>28</v>
      </c>
      <c r="P277" s="125">
        <v>44</v>
      </c>
      <c r="Q277" s="125">
        <v>11</v>
      </c>
      <c r="R277" s="125">
        <v>11</v>
      </c>
      <c r="S277" s="22">
        <v>4</v>
      </c>
      <c r="T277" s="22">
        <f t="shared" si="44"/>
        <v>15</v>
      </c>
      <c r="U277" s="30">
        <v>3</v>
      </c>
      <c r="V277" s="13">
        <f t="shared" si="50"/>
        <v>179</v>
      </c>
      <c r="W277" s="23">
        <f>SUM(L277:N277)</f>
        <v>164</v>
      </c>
      <c r="X277" s="24">
        <f t="shared" si="53"/>
        <v>10834</v>
      </c>
      <c r="Y277" s="24">
        <f t="shared" si="41"/>
        <v>10835</v>
      </c>
      <c r="Z277" s="204">
        <f>IF(Y277&gt;Y276,Y277,Y276)</f>
        <v>10835</v>
      </c>
    </row>
    <row r="278" spans="1:26" ht="14.25" x14ac:dyDescent="0.2">
      <c r="A278" s="20">
        <v>44161.333333333336</v>
      </c>
      <c r="B278" s="30">
        <v>305</v>
      </c>
      <c r="C278" s="14">
        <f t="shared" si="48"/>
        <v>16295</v>
      </c>
      <c r="D278" s="21"/>
      <c r="E278" s="21"/>
      <c r="F278" s="21"/>
      <c r="G278" s="21">
        <f t="shared" si="49"/>
        <v>310</v>
      </c>
      <c r="H278" s="21">
        <f t="shared" si="47"/>
        <v>44.852941176470587</v>
      </c>
      <c r="I278" s="21">
        <f t="shared" si="51"/>
        <v>48.004201680672274</v>
      </c>
      <c r="J278" s="21">
        <f t="shared" si="45"/>
        <v>336.02941176470591</v>
      </c>
      <c r="K278" s="21">
        <f t="shared" si="52"/>
        <v>637.94117647058829</v>
      </c>
      <c r="L278" s="22">
        <v>135</v>
      </c>
      <c r="M278" s="22">
        <v>25</v>
      </c>
      <c r="N278" s="22">
        <v>6</v>
      </c>
      <c r="O278" s="22">
        <f>SUM(N278+M278)</f>
        <v>31</v>
      </c>
      <c r="P278" s="125">
        <v>44</v>
      </c>
      <c r="Q278" s="125">
        <v>9</v>
      </c>
      <c r="R278" s="125">
        <v>10</v>
      </c>
      <c r="S278" s="22">
        <v>5</v>
      </c>
      <c r="T278" s="22">
        <f t="shared" si="44"/>
        <v>15</v>
      </c>
      <c r="U278" s="30">
        <v>7</v>
      </c>
      <c r="V278" s="13">
        <f t="shared" si="50"/>
        <v>186</v>
      </c>
      <c r="W278" s="23">
        <f>SUM(L278:N278)</f>
        <v>166</v>
      </c>
      <c r="X278" s="24">
        <f t="shared" si="53"/>
        <v>11162</v>
      </c>
      <c r="Y278" s="24">
        <f t="shared" si="41"/>
        <v>11160</v>
      </c>
      <c r="Z278" s="204">
        <f>IF(Y278&gt;Y277,Y278,Y277)</f>
        <v>11160</v>
      </c>
    </row>
    <row r="279" spans="1:26" ht="14.25" x14ac:dyDescent="0.2">
      <c r="A279" s="20">
        <v>44162.333333333336</v>
      </c>
      <c r="B279" s="23">
        <v>339</v>
      </c>
      <c r="C279" s="14">
        <f t="shared" si="48"/>
        <v>16634</v>
      </c>
      <c r="D279" s="21"/>
      <c r="E279" s="21"/>
      <c r="F279" s="21"/>
      <c r="G279" s="21">
        <f t="shared" si="49"/>
        <v>318.57142857142856</v>
      </c>
      <c r="H279" s="21">
        <f t="shared" si="47"/>
        <v>49.852941176470587</v>
      </c>
      <c r="I279" s="21">
        <f t="shared" si="51"/>
        <v>45.588235294117659</v>
      </c>
      <c r="J279" s="21">
        <f t="shared" si="45"/>
        <v>319.11764705882359</v>
      </c>
      <c r="K279" s="21">
        <f t="shared" si="52"/>
        <v>638.38235294117658</v>
      </c>
      <c r="L279" s="22">
        <v>134</v>
      </c>
      <c r="M279" s="22">
        <v>26</v>
      </c>
      <c r="N279" s="22">
        <v>4</v>
      </c>
      <c r="O279" s="22">
        <f>SUM(N279+M279)</f>
        <v>30</v>
      </c>
      <c r="P279" s="125">
        <v>49</v>
      </c>
      <c r="Q279" s="125">
        <v>4</v>
      </c>
      <c r="R279" s="125">
        <v>6</v>
      </c>
      <c r="S279" s="22">
        <v>7</v>
      </c>
      <c r="T279" s="22">
        <f t="shared" si="44"/>
        <v>13</v>
      </c>
      <c r="U279" s="23">
        <v>3</v>
      </c>
      <c r="V279" s="13">
        <f t="shared" si="50"/>
        <v>189</v>
      </c>
      <c r="W279" s="23">
        <f>SUM(L279:N279)</f>
        <v>164</v>
      </c>
      <c r="X279" s="24">
        <f t="shared" si="53"/>
        <v>11500</v>
      </c>
      <c r="Y279" s="24">
        <f t="shared" si="41"/>
        <v>11500</v>
      </c>
      <c r="Z279" s="204">
        <f t="shared" ref="Z279:Z342" si="54">IF(Y279&gt;Y278,Y279,Y278)</f>
        <v>11500</v>
      </c>
    </row>
    <row r="280" spans="1:26" ht="14.25" x14ac:dyDescent="0.2">
      <c r="A280" s="20">
        <v>44163.333333333336</v>
      </c>
      <c r="B280" s="30">
        <v>259</v>
      </c>
      <c r="C280" s="14">
        <f t="shared" si="48"/>
        <v>16893</v>
      </c>
      <c r="D280" s="21"/>
      <c r="E280" s="21"/>
      <c r="F280" s="21"/>
      <c r="G280" s="21">
        <f t="shared" si="49"/>
        <v>314.85714285714283</v>
      </c>
      <c r="H280" s="21">
        <f t="shared" si="47"/>
        <v>38.088235294117645</v>
      </c>
      <c r="I280" s="21">
        <f t="shared" si="51"/>
        <v>44.915966386554615</v>
      </c>
      <c r="J280" s="21">
        <f t="shared" si="45"/>
        <v>314.41176470588232</v>
      </c>
      <c r="K280" s="21">
        <f t="shared" si="52"/>
        <v>637.64705882352951</v>
      </c>
      <c r="L280" s="22"/>
      <c r="M280" s="22"/>
      <c r="N280" s="22"/>
      <c r="O280" s="22"/>
      <c r="P280" s="125"/>
      <c r="Q280" s="125"/>
      <c r="R280" s="125"/>
      <c r="S280" s="22"/>
      <c r="T280" s="22"/>
      <c r="U280" s="30">
        <v>8</v>
      </c>
      <c r="V280" s="13">
        <f t="shared" si="50"/>
        <v>197</v>
      </c>
      <c r="W280" s="23">
        <v>164</v>
      </c>
      <c r="X280" s="24">
        <f t="shared" si="53"/>
        <v>11764</v>
      </c>
      <c r="Y280" s="24">
        <f t="shared" ref="Y280:Y343" si="55">MROUND(X280,5)</f>
        <v>11765</v>
      </c>
      <c r="Z280" s="204">
        <f t="shared" si="54"/>
        <v>11765</v>
      </c>
    </row>
    <row r="281" spans="1:26" ht="14.25" x14ac:dyDescent="0.2">
      <c r="A281" s="20">
        <v>44164.333333333336</v>
      </c>
      <c r="B281" s="23">
        <v>122</v>
      </c>
      <c r="C281" s="14">
        <f t="shared" si="48"/>
        <v>17015</v>
      </c>
      <c r="D281" s="21"/>
      <c r="E281" s="21"/>
      <c r="F281" s="21"/>
      <c r="G281" s="21">
        <f t="shared" si="49"/>
        <v>302</v>
      </c>
      <c r="H281" s="21">
        <f t="shared" si="47"/>
        <v>17.941176470588236</v>
      </c>
      <c r="I281" s="21">
        <f t="shared" si="51"/>
        <v>45.588235294117638</v>
      </c>
      <c r="J281" s="21">
        <f t="shared" si="45"/>
        <v>319.11764705882348</v>
      </c>
      <c r="K281" s="21">
        <f t="shared" si="52"/>
        <v>640.4411764705884</v>
      </c>
      <c r="L281" s="22"/>
      <c r="M281" s="22"/>
      <c r="N281" s="22"/>
      <c r="O281" s="22"/>
      <c r="P281" s="125"/>
      <c r="Q281" s="125"/>
      <c r="R281" s="125"/>
      <c r="S281" s="22"/>
      <c r="T281" s="22"/>
      <c r="U281" s="30">
        <v>5</v>
      </c>
      <c r="V281" s="13">
        <f t="shared" si="50"/>
        <v>202</v>
      </c>
      <c r="W281" s="23">
        <v>164</v>
      </c>
      <c r="X281" s="24">
        <f t="shared" si="53"/>
        <v>11867</v>
      </c>
      <c r="Y281" s="24">
        <f t="shared" si="55"/>
        <v>11865</v>
      </c>
      <c r="Z281" s="204">
        <f t="shared" si="54"/>
        <v>11865</v>
      </c>
    </row>
    <row r="282" spans="1:26" ht="14.25" x14ac:dyDescent="0.2">
      <c r="A282" s="20">
        <v>44165.333333333336</v>
      </c>
      <c r="B282" s="23">
        <v>320</v>
      </c>
      <c r="C282" s="14">
        <f t="shared" si="48"/>
        <v>17335</v>
      </c>
      <c r="D282" s="21"/>
      <c r="E282" s="21"/>
      <c r="F282" s="21"/>
      <c r="G282" s="21">
        <f t="shared" si="49"/>
        <v>312.14285714285717</v>
      </c>
      <c r="H282" s="21">
        <f t="shared" si="47"/>
        <v>47.058823529411768</v>
      </c>
      <c r="I282" s="21">
        <f t="shared" si="51"/>
        <v>46.84873949579832</v>
      </c>
      <c r="J282" s="21">
        <f t="shared" si="45"/>
        <v>327.94117647058823</v>
      </c>
      <c r="K282" s="21">
        <f t="shared" si="52"/>
        <v>653.97058823529414</v>
      </c>
      <c r="L282" s="22">
        <v>153</v>
      </c>
      <c r="M282" s="22">
        <v>28</v>
      </c>
      <c r="N282" s="22">
        <v>7</v>
      </c>
      <c r="O282" s="22">
        <f>SUM(N282+M282)</f>
        <v>35</v>
      </c>
      <c r="P282" s="125">
        <v>40</v>
      </c>
      <c r="Q282" s="125">
        <v>11</v>
      </c>
      <c r="R282" s="125">
        <v>13</v>
      </c>
      <c r="S282" s="22">
        <v>12</v>
      </c>
      <c r="T282" s="22">
        <f t="shared" si="44"/>
        <v>25</v>
      </c>
      <c r="U282" s="30">
        <v>3</v>
      </c>
      <c r="V282" s="13">
        <f t="shared" si="50"/>
        <v>205</v>
      </c>
      <c r="W282" s="23">
        <f>SUM(L282:N282)</f>
        <v>188</v>
      </c>
      <c r="X282" s="24">
        <f t="shared" si="53"/>
        <v>12071</v>
      </c>
      <c r="Y282" s="24">
        <f t="shared" si="55"/>
        <v>12070</v>
      </c>
      <c r="Z282" s="204">
        <f t="shared" si="54"/>
        <v>12070</v>
      </c>
    </row>
    <row r="283" spans="1:26" ht="14.25" x14ac:dyDescent="0.2">
      <c r="A283" s="20">
        <v>44166.333333333336</v>
      </c>
      <c r="B283" s="30">
        <v>405</v>
      </c>
      <c r="C283" s="14">
        <f t="shared" si="48"/>
        <v>17740</v>
      </c>
      <c r="D283" s="21"/>
      <c r="E283" s="21"/>
      <c r="F283" s="21"/>
      <c r="G283" s="21">
        <f t="shared" si="49"/>
        <v>317.85714285714283</v>
      </c>
      <c r="H283" s="21">
        <f t="shared" si="47"/>
        <v>59.558823529411768</v>
      </c>
      <c r="I283" s="21">
        <f t="shared" si="51"/>
        <v>46.30252100840336</v>
      </c>
      <c r="J283" s="21">
        <f t="shared" si="45"/>
        <v>324.11764705882354</v>
      </c>
      <c r="K283" s="21">
        <f t="shared" si="52"/>
        <v>653.52941176470586</v>
      </c>
      <c r="L283" s="22">
        <v>137</v>
      </c>
      <c r="M283" s="22">
        <v>31</v>
      </c>
      <c r="N283" s="22">
        <v>8</v>
      </c>
      <c r="O283" s="22">
        <f>SUM(N283+M283)</f>
        <v>39</v>
      </c>
      <c r="P283" s="125">
        <v>47</v>
      </c>
      <c r="Q283" s="125">
        <v>8</v>
      </c>
      <c r="R283" s="125">
        <v>9</v>
      </c>
      <c r="S283" s="22">
        <v>9</v>
      </c>
      <c r="T283" s="22">
        <f t="shared" si="44"/>
        <v>18</v>
      </c>
      <c r="U283" s="30">
        <v>4</v>
      </c>
      <c r="V283" s="13">
        <f t="shared" si="50"/>
        <v>209</v>
      </c>
      <c r="W283" s="23">
        <f>SUM(L283:N283)</f>
        <v>176</v>
      </c>
      <c r="X283" s="24">
        <f t="shared" si="53"/>
        <v>12491</v>
      </c>
      <c r="Y283" s="24">
        <f t="shared" si="55"/>
        <v>12490</v>
      </c>
      <c r="Z283" s="204">
        <f t="shared" si="54"/>
        <v>12490</v>
      </c>
    </row>
    <row r="284" spans="1:26" ht="14.25" x14ac:dyDescent="0.2">
      <c r="A284" s="20">
        <v>44167.333333333336</v>
      </c>
      <c r="B284" s="30">
        <v>364</v>
      </c>
      <c r="C284" s="14">
        <f t="shared" si="48"/>
        <v>18104</v>
      </c>
      <c r="D284" s="21"/>
      <c r="E284" s="21"/>
      <c r="F284" s="21"/>
      <c r="G284" s="21">
        <f t="shared" si="49"/>
        <v>328.71428571428572</v>
      </c>
      <c r="H284" s="21">
        <f t="shared" si="47"/>
        <v>53.529411764705884</v>
      </c>
      <c r="I284" s="21">
        <f t="shared" si="51"/>
        <v>44.411764705882355</v>
      </c>
      <c r="J284" s="21">
        <f t="shared" si="45"/>
        <v>310.88235294117646</v>
      </c>
      <c r="K284" s="21">
        <f t="shared" si="52"/>
        <v>656.91176470588243</v>
      </c>
      <c r="L284" s="22">
        <v>132</v>
      </c>
      <c r="M284" s="22">
        <v>30</v>
      </c>
      <c r="N284" s="22">
        <v>8</v>
      </c>
      <c r="O284" s="22">
        <f>SUM(N284+M284)</f>
        <v>38</v>
      </c>
      <c r="P284" s="125">
        <v>48</v>
      </c>
      <c r="Q284" s="125">
        <v>7</v>
      </c>
      <c r="R284" s="125">
        <v>8</v>
      </c>
      <c r="S284" s="22">
        <v>10</v>
      </c>
      <c r="T284" s="22">
        <f t="shared" si="44"/>
        <v>18</v>
      </c>
      <c r="U284" s="30">
        <v>8</v>
      </c>
      <c r="V284" s="13">
        <f t="shared" si="50"/>
        <v>217</v>
      </c>
      <c r="W284" s="23">
        <f>SUM(L284:N284)</f>
        <v>170</v>
      </c>
      <c r="X284" s="24">
        <f t="shared" si="53"/>
        <v>12838</v>
      </c>
      <c r="Y284" s="24">
        <f t="shared" si="55"/>
        <v>12840</v>
      </c>
      <c r="Z284" s="204">
        <f t="shared" si="54"/>
        <v>12840</v>
      </c>
    </row>
    <row r="285" spans="1:26" ht="14.25" x14ac:dyDescent="0.2">
      <c r="A285" s="20">
        <v>44168.333333333336</v>
      </c>
      <c r="B285" s="30">
        <v>376</v>
      </c>
      <c r="C285" s="14">
        <f t="shared" si="48"/>
        <v>18480</v>
      </c>
      <c r="D285" s="21"/>
      <c r="E285" s="21"/>
      <c r="F285" s="21"/>
      <c r="G285" s="21">
        <f t="shared" si="49"/>
        <v>329.14285714285717</v>
      </c>
      <c r="H285" s="21">
        <f t="shared" si="47"/>
        <v>55.294117647058826</v>
      </c>
      <c r="I285" s="21">
        <f t="shared" si="51"/>
        <v>45.903361344537814</v>
      </c>
      <c r="J285" s="21">
        <f t="shared" si="45"/>
        <v>321.3235294117647</v>
      </c>
      <c r="K285" s="21">
        <f t="shared" si="52"/>
        <v>657.35294117647049</v>
      </c>
      <c r="L285" s="22">
        <v>120</v>
      </c>
      <c r="M285" s="22">
        <v>28</v>
      </c>
      <c r="N285" s="22">
        <v>10</v>
      </c>
      <c r="O285" s="22">
        <f>SUM(N285+M285)</f>
        <v>38</v>
      </c>
      <c r="P285" s="125">
        <v>49</v>
      </c>
      <c r="Q285" s="125">
        <v>6</v>
      </c>
      <c r="R285" s="125">
        <v>6</v>
      </c>
      <c r="S285" s="22">
        <v>10</v>
      </c>
      <c r="T285" s="22">
        <f t="shared" si="44"/>
        <v>16</v>
      </c>
      <c r="U285" s="30">
        <v>4</v>
      </c>
      <c r="V285" s="13">
        <f t="shared" si="50"/>
        <v>221</v>
      </c>
      <c r="W285" s="23">
        <f>SUM(L285:N285)</f>
        <v>158</v>
      </c>
      <c r="X285" s="24">
        <f t="shared" si="53"/>
        <v>13223</v>
      </c>
      <c r="Y285" s="24">
        <f t="shared" si="55"/>
        <v>13225</v>
      </c>
      <c r="Z285" s="204">
        <f t="shared" si="54"/>
        <v>13225</v>
      </c>
    </row>
    <row r="286" spans="1:26" ht="14.25" x14ac:dyDescent="0.2">
      <c r="A286" s="20">
        <v>44169.333333333336</v>
      </c>
      <c r="B286" s="23">
        <v>379</v>
      </c>
      <c r="C286" s="14">
        <f t="shared" si="48"/>
        <v>18859</v>
      </c>
      <c r="D286" s="21"/>
      <c r="E286" s="21"/>
      <c r="F286" s="21"/>
      <c r="G286" s="21">
        <f t="shared" si="49"/>
        <v>328</v>
      </c>
      <c r="H286" s="21">
        <f t="shared" si="47"/>
        <v>55.735294117647058</v>
      </c>
      <c r="I286" s="21">
        <f t="shared" si="51"/>
        <v>46.743697478991599</v>
      </c>
      <c r="J286" s="21">
        <f t="shared" si="45"/>
        <v>327.20588235294122</v>
      </c>
      <c r="K286" s="21">
        <f t="shared" si="52"/>
        <v>646.32352941176475</v>
      </c>
      <c r="L286" s="22">
        <v>119</v>
      </c>
      <c r="M286" s="22">
        <v>28</v>
      </c>
      <c r="N286" s="22">
        <v>8</v>
      </c>
      <c r="O286" s="22">
        <f>SUM(N286+M286)</f>
        <v>36</v>
      </c>
      <c r="P286" s="125">
        <v>50</v>
      </c>
      <c r="Q286" s="125">
        <v>6</v>
      </c>
      <c r="R286" s="125">
        <v>7</v>
      </c>
      <c r="S286" s="22">
        <v>16</v>
      </c>
      <c r="T286" s="22">
        <f t="shared" si="44"/>
        <v>23</v>
      </c>
      <c r="U286" s="30">
        <v>6</v>
      </c>
      <c r="V286" s="13">
        <f t="shared" si="50"/>
        <v>227</v>
      </c>
      <c r="W286" s="23">
        <f>SUM(L286:N286)</f>
        <v>155</v>
      </c>
      <c r="X286" s="24">
        <f t="shared" si="53"/>
        <v>13680</v>
      </c>
      <c r="Y286" s="24">
        <f t="shared" si="55"/>
        <v>13680</v>
      </c>
      <c r="Z286" s="204">
        <f t="shared" si="54"/>
        <v>13680</v>
      </c>
    </row>
    <row r="287" spans="1:26" ht="14.25" x14ac:dyDescent="0.2">
      <c r="A287" s="20">
        <v>44170.333333333336</v>
      </c>
      <c r="B287" s="30">
        <v>335</v>
      </c>
      <c r="C287" s="14">
        <f t="shared" si="48"/>
        <v>19194</v>
      </c>
      <c r="D287" s="21"/>
      <c r="E287" s="21"/>
      <c r="F287" s="21"/>
      <c r="G287" s="21">
        <f t="shared" si="49"/>
        <v>337.14285714285717</v>
      </c>
      <c r="H287" s="21">
        <f t="shared" si="47"/>
        <v>49.264705882352942</v>
      </c>
      <c r="I287" s="21">
        <f t="shared" si="51"/>
        <v>48.340336134453779</v>
      </c>
      <c r="J287" s="21">
        <f t="shared" si="45"/>
        <v>338.38235294117646</v>
      </c>
      <c r="K287" s="21">
        <f t="shared" si="52"/>
        <v>652.79411764705878</v>
      </c>
      <c r="L287" s="22"/>
      <c r="M287" s="22"/>
      <c r="N287" s="22"/>
      <c r="O287" s="22"/>
      <c r="P287" s="125"/>
      <c r="Q287" s="125"/>
      <c r="R287" s="125"/>
      <c r="S287" s="22"/>
      <c r="T287" s="22"/>
      <c r="U287" s="30">
        <v>7</v>
      </c>
      <c r="V287" s="13">
        <f t="shared" si="50"/>
        <v>234</v>
      </c>
      <c r="W287" s="23">
        <v>155</v>
      </c>
      <c r="X287" s="24">
        <f t="shared" si="53"/>
        <v>13971</v>
      </c>
      <c r="Y287" s="24">
        <f t="shared" si="55"/>
        <v>13970</v>
      </c>
      <c r="Z287" s="204">
        <f t="shared" si="54"/>
        <v>13970</v>
      </c>
    </row>
    <row r="288" spans="1:26" ht="14.25" x14ac:dyDescent="0.2">
      <c r="A288" s="20">
        <v>44171.333333333336</v>
      </c>
      <c r="B288" s="30">
        <v>125</v>
      </c>
      <c r="C288" s="14">
        <f t="shared" si="48"/>
        <v>19319</v>
      </c>
      <c r="D288" s="21"/>
      <c r="E288" s="21"/>
      <c r="F288" s="21"/>
      <c r="G288" s="21">
        <f t="shared" si="49"/>
        <v>358</v>
      </c>
      <c r="H288" s="21">
        <f t="shared" si="47"/>
        <v>18.382352941176471</v>
      </c>
      <c r="I288" s="21">
        <f t="shared" si="51"/>
        <v>48.403361344537814</v>
      </c>
      <c r="J288" s="21">
        <f t="shared" si="45"/>
        <v>338.8235294117647</v>
      </c>
      <c r="K288" s="21">
        <f t="shared" si="52"/>
        <v>657.94117647058818</v>
      </c>
      <c r="L288" s="22"/>
      <c r="M288" s="22"/>
      <c r="N288" s="22"/>
      <c r="O288" s="22"/>
      <c r="P288" s="125"/>
      <c r="Q288" s="125"/>
      <c r="R288" s="125"/>
      <c r="S288" s="22"/>
      <c r="T288" s="22"/>
      <c r="U288" s="30">
        <v>7</v>
      </c>
      <c r="V288" s="13">
        <f t="shared" si="50"/>
        <v>241</v>
      </c>
      <c r="W288" s="23">
        <v>155</v>
      </c>
      <c r="X288" s="24">
        <f t="shared" si="53"/>
        <v>14061</v>
      </c>
      <c r="Y288" s="24">
        <f t="shared" si="55"/>
        <v>14060</v>
      </c>
      <c r="Z288" s="204">
        <f t="shared" si="54"/>
        <v>14060</v>
      </c>
    </row>
    <row r="289" spans="1:26" ht="14.25" x14ac:dyDescent="0.2">
      <c r="A289" s="20">
        <v>44172.333333333336</v>
      </c>
      <c r="B289" s="30">
        <v>312</v>
      </c>
      <c r="C289" s="14">
        <f t="shared" si="48"/>
        <v>19631</v>
      </c>
      <c r="D289" s="21"/>
      <c r="E289" s="21"/>
      <c r="F289" s="21"/>
      <c r="G289" s="21">
        <f t="shared" si="49"/>
        <v>370.57142857142856</v>
      </c>
      <c r="H289" s="21">
        <f t="shared" si="47"/>
        <v>45.882352941176471</v>
      </c>
      <c r="I289" s="21">
        <f t="shared" si="51"/>
        <v>48.235294117647058</v>
      </c>
      <c r="J289" s="21">
        <f t="shared" si="45"/>
        <v>337.64705882352939</v>
      </c>
      <c r="K289" s="21">
        <f t="shared" si="52"/>
        <v>665.58823529411757</v>
      </c>
      <c r="L289" s="22">
        <v>150</v>
      </c>
      <c r="M289" s="22">
        <v>27</v>
      </c>
      <c r="N289" s="22">
        <v>6</v>
      </c>
      <c r="O289" s="22">
        <f>SUM(N289+M289)</f>
        <v>33</v>
      </c>
      <c r="P289" s="125">
        <v>49</v>
      </c>
      <c r="Q289" s="125">
        <v>5</v>
      </c>
      <c r="R289" s="125">
        <v>7</v>
      </c>
      <c r="S289" s="22">
        <v>11</v>
      </c>
      <c r="T289" s="22">
        <f t="shared" ref="T289:T314" si="56">S289+R289</f>
        <v>18</v>
      </c>
      <c r="U289" s="30">
        <v>2</v>
      </c>
      <c r="V289" s="13">
        <f t="shared" si="50"/>
        <v>243</v>
      </c>
      <c r="W289" s="23">
        <f>SUM(L289:N289)</f>
        <v>183</v>
      </c>
      <c r="X289" s="24">
        <f t="shared" si="53"/>
        <v>14293</v>
      </c>
      <c r="Y289" s="24">
        <f t="shared" si="55"/>
        <v>14295</v>
      </c>
      <c r="Z289" s="204">
        <f t="shared" si="54"/>
        <v>14295</v>
      </c>
    </row>
    <row r="290" spans="1:26" ht="14.25" x14ac:dyDescent="0.2">
      <c r="A290" s="20">
        <v>44173.333333333336</v>
      </c>
      <c r="B290" s="30">
        <v>469</v>
      </c>
      <c r="C290" s="14">
        <f t="shared" si="48"/>
        <v>20100</v>
      </c>
      <c r="D290" s="21"/>
      <c r="E290" s="21"/>
      <c r="F290" s="21"/>
      <c r="G290" s="21">
        <f t="shared" si="49"/>
        <v>375.71428571428572</v>
      </c>
      <c r="H290" s="21">
        <f t="shared" si="47"/>
        <v>68.970588235294116</v>
      </c>
      <c r="I290" s="21">
        <f t="shared" si="51"/>
        <v>49.579831932773104</v>
      </c>
      <c r="J290" s="21">
        <f t="shared" si="45"/>
        <v>347.05882352941171</v>
      </c>
      <c r="K290" s="21">
        <f t="shared" si="52"/>
        <v>671.17647058823536</v>
      </c>
      <c r="L290" s="22">
        <v>172</v>
      </c>
      <c r="M290" s="22">
        <v>23</v>
      </c>
      <c r="N290" s="22">
        <v>3</v>
      </c>
      <c r="O290" s="22">
        <f>SUM(N290+M290)</f>
        <v>26</v>
      </c>
      <c r="P290" s="125">
        <v>46</v>
      </c>
      <c r="Q290" s="125">
        <v>7</v>
      </c>
      <c r="R290" s="125">
        <v>11</v>
      </c>
      <c r="S290" s="22">
        <v>15</v>
      </c>
      <c r="T290" s="22">
        <f t="shared" si="56"/>
        <v>26</v>
      </c>
      <c r="U290" s="30">
        <v>7</v>
      </c>
      <c r="V290" s="13">
        <f t="shared" si="50"/>
        <v>250</v>
      </c>
      <c r="W290" s="23">
        <f>SUM(L290:N290)</f>
        <v>198</v>
      </c>
      <c r="X290" s="24">
        <f t="shared" si="53"/>
        <v>14709</v>
      </c>
      <c r="Y290" s="24">
        <f t="shared" si="55"/>
        <v>14710</v>
      </c>
      <c r="Z290" s="204">
        <f t="shared" si="54"/>
        <v>14710</v>
      </c>
    </row>
    <row r="291" spans="1:26" ht="14.25" x14ac:dyDescent="0.2">
      <c r="A291" s="20">
        <v>44174.333333333336</v>
      </c>
      <c r="B291" s="30">
        <v>510</v>
      </c>
      <c r="C291" s="14">
        <f t="shared" si="48"/>
        <v>20610</v>
      </c>
      <c r="D291" s="21"/>
      <c r="E291" s="21"/>
      <c r="F291" s="21"/>
      <c r="G291" s="21">
        <f t="shared" si="49"/>
        <v>382</v>
      </c>
      <c r="H291" s="21">
        <f t="shared" si="47"/>
        <v>75</v>
      </c>
      <c r="I291" s="21">
        <f t="shared" si="51"/>
        <v>52.647058823529406</v>
      </c>
      <c r="J291" s="21">
        <f t="shared" si="45"/>
        <v>368.52941176470586</v>
      </c>
      <c r="K291" s="21">
        <f t="shared" si="52"/>
        <v>679.41176470588243</v>
      </c>
      <c r="L291" s="22">
        <v>145</v>
      </c>
      <c r="M291" s="22">
        <v>25</v>
      </c>
      <c r="N291" s="22">
        <v>3</v>
      </c>
      <c r="O291" s="22">
        <f>SUM(N291+M291)</f>
        <v>28</v>
      </c>
      <c r="P291" s="125">
        <v>42</v>
      </c>
      <c r="Q291" s="125">
        <v>11</v>
      </c>
      <c r="R291" s="125">
        <v>13</v>
      </c>
      <c r="S291" s="22">
        <v>10</v>
      </c>
      <c r="T291" s="22">
        <f t="shared" si="56"/>
        <v>23</v>
      </c>
      <c r="U291" s="30">
        <v>6</v>
      </c>
      <c r="V291" s="13">
        <f t="shared" si="50"/>
        <v>256</v>
      </c>
      <c r="W291" s="23">
        <f>SUM(L291:N291)</f>
        <v>173</v>
      </c>
      <c r="X291" s="24">
        <f t="shared" si="53"/>
        <v>15188</v>
      </c>
      <c r="Y291" s="24">
        <f t="shared" si="55"/>
        <v>15190</v>
      </c>
      <c r="Z291" s="204">
        <f t="shared" si="54"/>
        <v>15190</v>
      </c>
    </row>
    <row r="292" spans="1:26" ht="14.25" x14ac:dyDescent="0.2">
      <c r="A292" s="20">
        <v>44175.333333333336</v>
      </c>
      <c r="B292" s="30">
        <v>464</v>
      </c>
      <c r="C292" s="14">
        <f t="shared" si="48"/>
        <v>21074</v>
      </c>
      <c r="D292" s="21"/>
      <c r="E292" s="21"/>
      <c r="F292" s="21"/>
      <c r="G292" s="21">
        <f t="shared" si="49"/>
        <v>392.42857142857144</v>
      </c>
      <c r="H292" s="21">
        <f t="shared" si="47"/>
        <v>68.235294117647058</v>
      </c>
      <c r="I292" s="21">
        <f t="shared" si="51"/>
        <v>54.495798319327733</v>
      </c>
      <c r="J292" s="21">
        <f t="shared" si="45"/>
        <v>381.47058823529414</v>
      </c>
      <c r="K292" s="21">
        <f t="shared" si="52"/>
        <v>702.79411764705878</v>
      </c>
      <c r="L292" s="22">
        <v>156</v>
      </c>
      <c r="M292" s="22">
        <v>27</v>
      </c>
      <c r="N292" s="22">
        <v>6</v>
      </c>
      <c r="O292" s="22">
        <f>SUM(N292+M292)</f>
        <v>33</v>
      </c>
      <c r="P292" s="125">
        <v>48</v>
      </c>
      <c r="Q292" s="125">
        <v>8</v>
      </c>
      <c r="R292" s="125">
        <v>8</v>
      </c>
      <c r="S292" s="22">
        <v>13</v>
      </c>
      <c r="T292" s="22">
        <f t="shared" si="56"/>
        <v>21</v>
      </c>
      <c r="U292" s="30">
        <v>8</v>
      </c>
      <c r="V292" s="13">
        <f t="shared" si="50"/>
        <v>264</v>
      </c>
      <c r="W292" s="23">
        <f>SUM(L292:N292)</f>
        <v>189</v>
      </c>
      <c r="X292" s="24">
        <f t="shared" si="53"/>
        <v>15477</v>
      </c>
      <c r="Y292" s="24">
        <f t="shared" si="55"/>
        <v>15475</v>
      </c>
      <c r="Z292" s="204">
        <f t="shared" si="54"/>
        <v>15475</v>
      </c>
    </row>
    <row r="293" spans="1:26" ht="14.25" x14ac:dyDescent="0.2">
      <c r="A293" s="20">
        <v>44176.333333333336</v>
      </c>
      <c r="B293" s="23">
        <v>415</v>
      </c>
      <c r="C293" s="14">
        <f t="shared" si="48"/>
        <v>21489</v>
      </c>
      <c r="D293" s="21"/>
      <c r="E293" s="21"/>
      <c r="F293" s="21"/>
      <c r="G293" s="21">
        <f t="shared" si="49"/>
        <v>391.42857142857144</v>
      </c>
      <c r="H293" s="21">
        <f t="shared" si="47"/>
        <v>61.029411764705884</v>
      </c>
      <c r="I293" s="21">
        <f t="shared" si="51"/>
        <v>55.252100840336134</v>
      </c>
      <c r="J293" s="21">
        <f t="shared" si="45"/>
        <v>386.76470588235293</v>
      </c>
      <c r="K293" s="21">
        <f t="shared" si="52"/>
        <v>713.97058823529414</v>
      </c>
      <c r="L293" s="22">
        <v>151</v>
      </c>
      <c r="M293" s="22">
        <v>30</v>
      </c>
      <c r="N293" s="22">
        <v>6</v>
      </c>
      <c r="O293" s="22">
        <f>SUM(N293+M293)</f>
        <v>36</v>
      </c>
      <c r="P293" s="125">
        <v>50</v>
      </c>
      <c r="Q293" s="125">
        <v>2</v>
      </c>
      <c r="R293" s="125">
        <v>5</v>
      </c>
      <c r="S293" s="22">
        <v>8</v>
      </c>
      <c r="T293" s="22">
        <f t="shared" si="56"/>
        <v>13</v>
      </c>
      <c r="U293" s="30">
        <v>8</v>
      </c>
      <c r="V293" s="13">
        <f t="shared" si="50"/>
        <v>272</v>
      </c>
      <c r="W293" s="23">
        <f>SUM(L293:N293)</f>
        <v>187</v>
      </c>
      <c r="X293" s="24">
        <f t="shared" si="53"/>
        <v>15818</v>
      </c>
      <c r="Y293" s="24">
        <f t="shared" si="55"/>
        <v>15820</v>
      </c>
      <c r="Z293" s="204">
        <f t="shared" si="54"/>
        <v>15820</v>
      </c>
    </row>
    <row r="294" spans="1:26" ht="14.25" x14ac:dyDescent="0.2">
      <c r="A294" s="20">
        <v>44177.333333333336</v>
      </c>
      <c r="B294" s="23">
        <v>379</v>
      </c>
      <c r="C294" s="14">
        <f t="shared" si="48"/>
        <v>21868</v>
      </c>
      <c r="D294" s="21"/>
      <c r="E294" s="21"/>
      <c r="F294" s="21"/>
      <c r="G294" s="21">
        <f t="shared" si="49"/>
        <v>405.57142857142856</v>
      </c>
      <c r="H294" s="21">
        <f t="shared" si="47"/>
        <v>55.735294117647058</v>
      </c>
      <c r="I294" s="21">
        <f t="shared" si="51"/>
        <v>56.176470588235297</v>
      </c>
      <c r="J294" s="21">
        <f t="shared" si="45"/>
        <v>393.23529411764707</v>
      </c>
      <c r="K294" s="21">
        <f t="shared" si="52"/>
        <v>731.61764705882354</v>
      </c>
      <c r="L294" s="22"/>
      <c r="M294" s="22"/>
      <c r="N294" s="22"/>
      <c r="O294" s="22"/>
      <c r="P294" s="125"/>
      <c r="Q294" s="125"/>
      <c r="R294" s="125"/>
      <c r="S294" s="22"/>
      <c r="T294" s="22"/>
      <c r="U294" s="30">
        <v>7</v>
      </c>
      <c r="V294" s="13">
        <f t="shared" si="50"/>
        <v>279</v>
      </c>
      <c r="W294" s="23">
        <v>187</v>
      </c>
      <c r="X294" s="24">
        <f t="shared" si="53"/>
        <v>16077</v>
      </c>
      <c r="Y294" s="24">
        <f t="shared" si="55"/>
        <v>16075</v>
      </c>
      <c r="Z294" s="204">
        <f t="shared" si="54"/>
        <v>16075</v>
      </c>
    </row>
    <row r="295" spans="1:26" ht="14.25" x14ac:dyDescent="0.2">
      <c r="A295" s="20">
        <v>44178.333333333336</v>
      </c>
      <c r="B295" s="23">
        <v>198</v>
      </c>
      <c r="C295" s="14">
        <f t="shared" si="48"/>
        <v>22066</v>
      </c>
      <c r="D295" s="21"/>
      <c r="E295" s="21"/>
      <c r="F295" s="21"/>
      <c r="G295" s="21">
        <f t="shared" si="49"/>
        <v>409.28571428571428</v>
      </c>
      <c r="H295" s="21">
        <f t="shared" si="47"/>
        <v>29.117647058823529</v>
      </c>
      <c r="I295" s="21">
        <f t="shared" si="51"/>
        <v>57.710084033613448</v>
      </c>
      <c r="J295" s="21">
        <f t="shared" si="45"/>
        <v>403.97058823529414</v>
      </c>
      <c r="K295" s="21">
        <f t="shared" si="52"/>
        <v>742.79411764705878</v>
      </c>
      <c r="L295" s="22"/>
      <c r="M295" s="22"/>
      <c r="N295" s="22"/>
      <c r="O295" s="22"/>
      <c r="P295" s="125"/>
      <c r="Q295" s="125"/>
      <c r="R295" s="125"/>
      <c r="S295" s="22"/>
      <c r="T295" s="22"/>
      <c r="U295" s="30">
        <v>5</v>
      </c>
      <c r="V295" s="13">
        <f t="shared" si="50"/>
        <v>284</v>
      </c>
      <c r="W295" s="23">
        <v>187</v>
      </c>
      <c r="X295" s="24">
        <f t="shared" si="53"/>
        <v>16199</v>
      </c>
      <c r="Y295" s="24">
        <f t="shared" si="55"/>
        <v>16200</v>
      </c>
      <c r="Z295" s="204">
        <f t="shared" si="54"/>
        <v>16200</v>
      </c>
    </row>
    <row r="296" spans="1:26" ht="14.25" x14ac:dyDescent="0.2">
      <c r="A296" s="20">
        <v>44179.333333333336</v>
      </c>
      <c r="B296" s="30">
        <v>305</v>
      </c>
      <c r="C296" s="14">
        <f t="shared" si="48"/>
        <v>22371</v>
      </c>
      <c r="D296" s="21"/>
      <c r="E296" s="21"/>
      <c r="F296" s="21"/>
      <c r="G296" s="21">
        <f t="shared" si="49"/>
        <v>413.85714285714283</v>
      </c>
      <c r="H296" s="21">
        <f t="shared" si="47"/>
        <v>44.852941176470587</v>
      </c>
      <c r="I296" s="21">
        <f t="shared" si="51"/>
        <v>57.563025210084042</v>
      </c>
      <c r="J296" s="21">
        <f t="shared" si="45"/>
        <v>402.94117647058829</v>
      </c>
      <c r="K296" s="21">
        <f t="shared" si="52"/>
        <v>740.58823529411768</v>
      </c>
      <c r="L296" s="22">
        <v>171</v>
      </c>
      <c r="M296" s="22">
        <v>30</v>
      </c>
      <c r="N296" s="22">
        <v>8</v>
      </c>
      <c r="O296" s="22">
        <f>SUM(N296+M296)</f>
        <v>38</v>
      </c>
      <c r="P296" s="125">
        <v>45</v>
      </c>
      <c r="Q296" s="125">
        <v>6</v>
      </c>
      <c r="R296" s="125">
        <v>9</v>
      </c>
      <c r="S296" s="22">
        <v>15</v>
      </c>
      <c r="T296" s="22">
        <f t="shared" si="56"/>
        <v>24</v>
      </c>
      <c r="U296" s="30">
        <v>10</v>
      </c>
      <c r="V296" s="13">
        <f t="shared" si="50"/>
        <v>294</v>
      </c>
      <c r="W296" s="23">
        <f>SUM(L296:N296)</f>
        <v>209</v>
      </c>
      <c r="X296" s="24">
        <f t="shared" si="53"/>
        <v>16497</v>
      </c>
      <c r="Y296" s="24">
        <f t="shared" si="55"/>
        <v>16495</v>
      </c>
      <c r="Z296" s="204">
        <f t="shared" si="54"/>
        <v>16495</v>
      </c>
    </row>
    <row r="297" spans="1:26" ht="14.25" x14ac:dyDescent="0.2">
      <c r="A297" s="20">
        <v>44180.333333333336</v>
      </c>
      <c r="B297" s="23">
        <v>568</v>
      </c>
      <c r="C297" s="14">
        <f t="shared" si="48"/>
        <v>22939</v>
      </c>
      <c r="D297" s="21"/>
      <c r="E297" s="21"/>
      <c r="F297" s="21"/>
      <c r="G297" s="21">
        <f t="shared" si="49"/>
        <v>419.14285714285717</v>
      </c>
      <c r="H297" s="21">
        <f t="shared" si="47"/>
        <v>83.529411764705884</v>
      </c>
      <c r="I297" s="21">
        <f t="shared" si="51"/>
        <v>59.642857142857146</v>
      </c>
      <c r="J297" s="21">
        <f t="shared" si="45"/>
        <v>417.5</v>
      </c>
      <c r="K297" s="21">
        <f t="shared" si="52"/>
        <v>764.55882352941171</v>
      </c>
      <c r="L297" s="22">
        <v>167</v>
      </c>
      <c r="M297" s="22">
        <v>28</v>
      </c>
      <c r="N297" s="22">
        <v>9</v>
      </c>
      <c r="O297" s="22">
        <f>SUM(N297+M297)</f>
        <v>37</v>
      </c>
      <c r="P297" s="125">
        <v>47</v>
      </c>
      <c r="Q297" s="125">
        <v>5</v>
      </c>
      <c r="R297" s="125">
        <v>9</v>
      </c>
      <c r="S297" s="22">
        <v>11</v>
      </c>
      <c r="T297" s="22">
        <f t="shared" si="56"/>
        <v>20</v>
      </c>
      <c r="U297" s="30">
        <v>11</v>
      </c>
      <c r="V297" s="13">
        <f t="shared" si="50"/>
        <v>305</v>
      </c>
      <c r="W297" s="23">
        <f>SUM(L297:N297)</f>
        <v>204</v>
      </c>
      <c r="X297" s="24">
        <f t="shared" si="53"/>
        <v>16907</v>
      </c>
      <c r="Y297" s="24">
        <f t="shared" si="55"/>
        <v>16905</v>
      </c>
      <c r="Z297" s="204">
        <f t="shared" si="54"/>
        <v>16905</v>
      </c>
    </row>
    <row r="298" spans="1:26" ht="14.25" x14ac:dyDescent="0.2">
      <c r="A298" s="20">
        <v>44181.333333333336</v>
      </c>
      <c r="B298" s="30">
        <v>536</v>
      </c>
      <c r="C298" s="14">
        <f t="shared" si="48"/>
        <v>23475</v>
      </c>
      <c r="D298" s="21"/>
      <c r="E298" s="21"/>
      <c r="F298" s="21"/>
      <c r="G298" s="21">
        <f t="shared" si="49"/>
        <v>409.57142857142856</v>
      </c>
      <c r="H298" s="21">
        <f t="shared" si="47"/>
        <v>78.82352941176471</v>
      </c>
      <c r="I298" s="21">
        <f t="shared" si="51"/>
        <v>60.189075630252098</v>
      </c>
      <c r="J298" s="21">
        <f t="shared" si="45"/>
        <v>421.3235294117647</v>
      </c>
      <c r="K298" s="21">
        <f t="shared" si="52"/>
        <v>789.85294117647061</v>
      </c>
      <c r="L298" s="22">
        <v>165</v>
      </c>
      <c r="M298" s="22">
        <v>31</v>
      </c>
      <c r="N298" s="22">
        <v>6</v>
      </c>
      <c r="O298" s="22">
        <f>SUM(N298+M298)</f>
        <v>37</v>
      </c>
      <c r="P298" s="125">
        <v>48</v>
      </c>
      <c r="Q298" s="125">
        <v>4</v>
      </c>
      <c r="R298" s="125">
        <v>7</v>
      </c>
      <c r="S298" s="22">
        <v>13</v>
      </c>
      <c r="T298" s="22">
        <f t="shared" si="56"/>
        <v>20</v>
      </c>
      <c r="U298" s="30">
        <v>14</v>
      </c>
      <c r="V298" s="13">
        <f t="shared" si="50"/>
        <v>319</v>
      </c>
      <c r="W298" s="23">
        <f>SUM(L298:N298)</f>
        <v>202</v>
      </c>
      <c r="X298" s="24">
        <f t="shared" si="53"/>
        <v>17273</v>
      </c>
      <c r="Y298" s="24">
        <f t="shared" si="55"/>
        <v>17275</v>
      </c>
      <c r="Z298" s="204">
        <f t="shared" si="54"/>
        <v>17275</v>
      </c>
    </row>
    <row r="299" spans="1:26" ht="14.25" x14ac:dyDescent="0.2">
      <c r="A299" s="20">
        <v>44182.333333333336</v>
      </c>
      <c r="B299" s="23">
        <v>496</v>
      </c>
      <c r="C299" s="14">
        <f t="shared" si="48"/>
        <v>23971</v>
      </c>
      <c r="D299" s="21"/>
      <c r="E299" s="21"/>
      <c r="F299" s="21"/>
      <c r="G299" s="21">
        <f t="shared" si="49"/>
        <v>406.28571428571428</v>
      </c>
      <c r="H299" s="21">
        <f t="shared" si="47"/>
        <v>72.941176470588232</v>
      </c>
      <c r="I299" s="21">
        <f t="shared" si="51"/>
        <v>60.861344537815121</v>
      </c>
      <c r="J299" s="21">
        <f t="shared" si="45"/>
        <v>426.02941176470586</v>
      </c>
      <c r="K299" s="21">
        <f t="shared" si="52"/>
        <v>807.5</v>
      </c>
      <c r="L299" s="22">
        <v>166</v>
      </c>
      <c r="M299" s="22">
        <v>33</v>
      </c>
      <c r="N299" s="22">
        <v>6</v>
      </c>
      <c r="O299" s="22">
        <f>SUM(N299+M299)</f>
        <v>39</v>
      </c>
      <c r="P299" s="125">
        <v>51</v>
      </c>
      <c r="Q299" s="125">
        <v>3</v>
      </c>
      <c r="R299" s="125">
        <v>3</v>
      </c>
      <c r="S299" s="22">
        <v>11</v>
      </c>
      <c r="T299" s="22">
        <f t="shared" si="56"/>
        <v>14</v>
      </c>
      <c r="U299" s="30">
        <v>9</v>
      </c>
      <c r="V299" s="13">
        <f t="shared" si="50"/>
        <v>328</v>
      </c>
      <c r="W299" s="23">
        <f>SUM(L299:N299)</f>
        <v>205</v>
      </c>
      <c r="X299" s="24">
        <f t="shared" si="53"/>
        <v>17646</v>
      </c>
      <c r="Y299" s="24">
        <f t="shared" si="55"/>
        <v>17645</v>
      </c>
      <c r="Z299" s="204">
        <f t="shared" si="54"/>
        <v>17645</v>
      </c>
    </row>
    <row r="300" spans="1:26" ht="14.25" x14ac:dyDescent="0.2">
      <c r="A300" s="20">
        <v>44183.333333333336</v>
      </c>
      <c r="B300" s="30">
        <v>452</v>
      </c>
      <c r="C300" s="14">
        <f t="shared" si="48"/>
        <v>24423</v>
      </c>
      <c r="D300" s="21"/>
      <c r="E300" s="21"/>
      <c r="F300" s="21"/>
      <c r="G300" s="21">
        <f t="shared" si="49"/>
        <v>406.85714285714283</v>
      </c>
      <c r="H300" s="21">
        <f t="shared" si="47"/>
        <v>66.470588235294116</v>
      </c>
      <c r="I300" s="21">
        <f t="shared" si="51"/>
        <v>61.638655462184879</v>
      </c>
      <c r="J300" s="21">
        <f t="shared" si="45"/>
        <v>431.47058823529414</v>
      </c>
      <c r="K300" s="21">
        <f t="shared" si="52"/>
        <v>818.23529411764707</v>
      </c>
      <c r="L300" s="22">
        <v>169</v>
      </c>
      <c r="M300" s="22">
        <v>32</v>
      </c>
      <c r="N300" s="22">
        <v>6</v>
      </c>
      <c r="O300" s="22">
        <f>SUM(N300+M300)</f>
        <v>38</v>
      </c>
      <c r="P300" s="125">
        <v>51</v>
      </c>
      <c r="Q300" s="125">
        <v>6</v>
      </c>
      <c r="R300" s="125">
        <v>9</v>
      </c>
      <c r="S300" s="22">
        <v>14</v>
      </c>
      <c r="T300" s="22">
        <f t="shared" si="56"/>
        <v>23</v>
      </c>
      <c r="U300" s="30">
        <v>8</v>
      </c>
      <c r="V300" s="13">
        <f t="shared" si="50"/>
        <v>336</v>
      </c>
      <c r="W300" s="23">
        <f>SUM(L300:N300)</f>
        <v>207</v>
      </c>
      <c r="X300" s="24">
        <f t="shared" si="53"/>
        <v>18023</v>
      </c>
      <c r="Y300" s="24">
        <f t="shared" si="55"/>
        <v>18025</v>
      </c>
      <c r="Z300" s="204">
        <f t="shared" si="54"/>
        <v>18025</v>
      </c>
    </row>
    <row r="301" spans="1:26" ht="14.25" x14ac:dyDescent="0.2">
      <c r="A301" s="20">
        <v>44184.333333333336</v>
      </c>
      <c r="B301" s="30">
        <v>312</v>
      </c>
      <c r="C301" s="14">
        <f t="shared" si="48"/>
        <v>24735</v>
      </c>
      <c r="D301" s="21"/>
      <c r="E301" s="21"/>
      <c r="F301" s="21"/>
      <c r="G301" s="21">
        <f t="shared" si="49"/>
        <v>407.85714285714283</v>
      </c>
      <c r="H301" s="21">
        <f t="shared" si="47"/>
        <v>45.882352941176471</v>
      </c>
      <c r="I301" s="21">
        <f t="shared" si="51"/>
        <v>60.231092436974791</v>
      </c>
      <c r="J301" s="21">
        <f t="shared" si="45"/>
        <v>421.61764705882354</v>
      </c>
      <c r="K301" s="21">
        <f t="shared" si="52"/>
        <v>814.85294117647061</v>
      </c>
      <c r="L301" s="22"/>
      <c r="M301" s="22"/>
      <c r="N301" s="22"/>
      <c r="O301" s="22"/>
      <c r="P301" s="125"/>
      <c r="Q301" s="125"/>
      <c r="R301" s="125"/>
      <c r="S301" s="22"/>
      <c r="T301" s="22"/>
      <c r="U301" s="30">
        <v>9</v>
      </c>
      <c r="V301" s="13">
        <f t="shared" si="50"/>
        <v>345</v>
      </c>
      <c r="W301" s="23">
        <v>207</v>
      </c>
      <c r="X301" s="24">
        <f t="shared" si="53"/>
        <v>18358</v>
      </c>
      <c r="Y301" s="24">
        <f t="shared" si="55"/>
        <v>18360</v>
      </c>
      <c r="Z301" s="204">
        <f t="shared" si="54"/>
        <v>18360</v>
      </c>
    </row>
    <row r="302" spans="1:26" ht="14.25" x14ac:dyDescent="0.2">
      <c r="A302" s="20">
        <v>44185.333333333336</v>
      </c>
      <c r="B302" s="30">
        <v>175</v>
      </c>
      <c r="C302" s="14">
        <f t="shared" si="48"/>
        <v>24910</v>
      </c>
      <c r="D302" s="21"/>
      <c r="E302" s="21"/>
      <c r="F302" s="21"/>
      <c r="G302" s="21">
        <f t="shared" si="49"/>
        <v>397.71428571428572</v>
      </c>
      <c r="H302" s="21">
        <f t="shared" si="47"/>
        <v>25.735294117647058</v>
      </c>
      <c r="I302" s="21">
        <f t="shared" si="51"/>
        <v>59.747899159663866</v>
      </c>
      <c r="J302" s="21">
        <f t="shared" si="45"/>
        <v>418.23529411764707</v>
      </c>
      <c r="K302" s="21">
        <f t="shared" si="52"/>
        <v>822.20588235294133</v>
      </c>
      <c r="L302" s="22"/>
      <c r="M302" s="22"/>
      <c r="N302" s="22"/>
      <c r="O302" s="22"/>
      <c r="P302" s="125"/>
      <c r="Q302" s="125"/>
      <c r="R302" s="125"/>
      <c r="S302" s="22"/>
      <c r="T302" s="22"/>
      <c r="U302" s="30">
        <v>14</v>
      </c>
      <c r="V302" s="13">
        <f t="shared" si="50"/>
        <v>359</v>
      </c>
      <c r="W302" s="23">
        <v>207</v>
      </c>
      <c r="X302" s="24">
        <f t="shared" si="53"/>
        <v>18483</v>
      </c>
      <c r="Y302" s="24">
        <f t="shared" si="55"/>
        <v>18485</v>
      </c>
      <c r="Z302" s="204">
        <f t="shared" si="54"/>
        <v>18485</v>
      </c>
    </row>
    <row r="303" spans="1:26" ht="14.25" x14ac:dyDescent="0.2">
      <c r="A303" s="20">
        <v>44186.333333333336</v>
      </c>
      <c r="B303" s="30">
        <v>309</v>
      </c>
      <c r="C303" s="14">
        <f t="shared" si="48"/>
        <v>25219</v>
      </c>
      <c r="D303" s="21"/>
      <c r="E303" s="21"/>
      <c r="F303" s="21"/>
      <c r="G303" s="21">
        <f t="shared" si="49"/>
        <v>393.42857142857144</v>
      </c>
      <c r="H303" s="21">
        <f t="shared" si="47"/>
        <v>45.441176470588239</v>
      </c>
      <c r="I303" s="21">
        <f t="shared" si="51"/>
        <v>59.831932773109244</v>
      </c>
      <c r="J303" s="21">
        <f t="shared" si="45"/>
        <v>418.8235294117647</v>
      </c>
      <c r="K303" s="21">
        <f t="shared" si="52"/>
        <v>821.76470588235304</v>
      </c>
      <c r="L303" s="22">
        <v>171</v>
      </c>
      <c r="M303" s="22">
        <v>35</v>
      </c>
      <c r="N303" s="22">
        <v>5</v>
      </c>
      <c r="O303" s="22">
        <f>SUM(N303+M303)</f>
        <v>40</v>
      </c>
      <c r="P303" s="125">
        <v>48</v>
      </c>
      <c r="Q303" s="125">
        <v>7</v>
      </c>
      <c r="R303" s="125">
        <v>8</v>
      </c>
      <c r="S303" s="22">
        <v>18</v>
      </c>
      <c r="T303" s="22">
        <f t="shared" si="56"/>
        <v>26</v>
      </c>
      <c r="U303" s="30">
        <v>10</v>
      </c>
      <c r="V303" s="13">
        <f t="shared" si="50"/>
        <v>369</v>
      </c>
      <c r="W303" s="23">
        <f>SUM(L303:N303)</f>
        <v>211</v>
      </c>
      <c r="X303" s="24">
        <f t="shared" si="53"/>
        <v>18791</v>
      </c>
      <c r="Y303" s="24">
        <f t="shared" si="55"/>
        <v>18790</v>
      </c>
      <c r="Z303" s="204">
        <f t="shared" si="54"/>
        <v>18790</v>
      </c>
    </row>
    <row r="304" spans="1:26" ht="14.25" x14ac:dyDescent="0.2">
      <c r="A304" s="20">
        <v>44187.333333333336</v>
      </c>
      <c r="B304" s="23">
        <v>575</v>
      </c>
      <c r="C304" s="14">
        <f t="shared" si="48"/>
        <v>25794</v>
      </c>
      <c r="D304" s="21"/>
      <c r="E304" s="21"/>
      <c r="F304" s="21"/>
      <c r="G304" s="21">
        <f t="shared" si="49"/>
        <v>351.14285714285717</v>
      </c>
      <c r="H304" s="21">
        <f t="shared" si="47"/>
        <v>84.558823529411768</v>
      </c>
      <c r="I304" s="21">
        <f t="shared" si="51"/>
        <v>59.978991596638657</v>
      </c>
      <c r="J304" s="21">
        <f t="shared" si="45"/>
        <v>419.85294117647061</v>
      </c>
      <c r="K304" s="21">
        <f t="shared" si="52"/>
        <v>837.35294117647072</v>
      </c>
      <c r="L304" s="22">
        <v>180</v>
      </c>
      <c r="M304" s="22">
        <v>37</v>
      </c>
      <c r="N304" s="22">
        <v>6</v>
      </c>
      <c r="O304" s="22">
        <f t="shared" ref="O304:O307" si="57">SUM(N304+M304)</f>
        <v>43</v>
      </c>
      <c r="P304" s="125">
        <v>52</v>
      </c>
      <c r="Q304" s="125">
        <v>5</v>
      </c>
      <c r="R304" s="125">
        <v>6</v>
      </c>
      <c r="S304" s="22">
        <v>17</v>
      </c>
      <c r="T304" s="22">
        <f t="shared" si="56"/>
        <v>23</v>
      </c>
      <c r="U304" s="30">
        <v>12</v>
      </c>
      <c r="V304" s="13">
        <f t="shared" si="50"/>
        <v>381</v>
      </c>
      <c r="W304" s="23">
        <f>SUM(L304:N304)</f>
        <v>223</v>
      </c>
      <c r="X304" s="24">
        <f t="shared" si="53"/>
        <v>19248</v>
      </c>
      <c r="Y304" s="24">
        <f t="shared" si="55"/>
        <v>19250</v>
      </c>
      <c r="Z304" s="204">
        <f t="shared" si="54"/>
        <v>19250</v>
      </c>
    </row>
    <row r="305" spans="1:26" ht="14.25" x14ac:dyDescent="0.2">
      <c r="A305" s="20">
        <v>44188.333333333336</v>
      </c>
      <c r="B305" s="30">
        <v>465</v>
      </c>
      <c r="C305" s="14">
        <f t="shared" si="48"/>
        <v>26259</v>
      </c>
      <c r="D305" s="21"/>
      <c r="E305" s="21"/>
      <c r="F305" s="21"/>
      <c r="G305" s="21">
        <f t="shared" si="49"/>
        <v>335.42857142857144</v>
      </c>
      <c r="H305" s="21">
        <f t="shared" si="47"/>
        <v>68.382352941176478</v>
      </c>
      <c r="I305" s="21">
        <f t="shared" si="51"/>
        <v>58.487394957983192</v>
      </c>
      <c r="J305" s="21">
        <f t="shared" si="45"/>
        <v>409.41176470588232</v>
      </c>
      <c r="K305" s="21">
        <f t="shared" si="52"/>
        <v>830.73529411764719</v>
      </c>
      <c r="L305" s="22">
        <v>155</v>
      </c>
      <c r="M305" s="22">
        <v>36</v>
      </c>
      <c r="N305" s="22">
        <v>6</v>
      </c>
      <c r="O305" s="22">
        <f t="shared" si="57"/>
        <v>42</v>
      </c>
      <c r="P305" s="125">
        <v>52</v>
      </c>
      <c r="Q305" s="125">
        <v>5</v>
      </c>
      <c r="R305" s="125">
        <v>8</v>
      </c>
      <c r="S305" s="22">
        <v>18</v>
      </c>
      <c r="T305" s="22">
        <f t="shared" si="56"/>
        <v>26</v>
      </c>
      <c r="U305" s="30">
        <v>17</v>
      </c>
      <c r="V305" s="13">
        <f t="shared" si="50"/>
        <v>398</v>
      </c>
      <c r="W305" s="23">
        <f>SUM(L305:N305)</f>
        <v>197</v>
      </c>
      <c r="X305" s="24">
        <f t="shared" si="53"/>
        <v>19784</v>
      </c>
      <c r="Y305" s="24">
        <f t="shared" si="55"/>
        <v>19785</v>
      </c>
      <c r="Z305" s="204">
        <f t="shared" si="54"/>
        <v>19785</v>
      </c>
    </row>
    <row r="306" spans="1:26" ht="14.25" x14ac:dyDescent="0.2">
      <c r="A306" s="20">
        <v>44189.333333333336</v>
      </c>
      <c r="B306" s="30">
        <v>466</v>
      </c>
      <c r="C306" s="14">
        <f t="shared" si="48"/>
        <v>26725</v>
      </c>
      <c r="D306" s="21"/>
      <c r="E306" s="21"/>
      <c r="F306" s="21"/>
      <c r="G306" s="21">
        <f t="shared" si="49"/>
        <v>333.14285714285717</v>
      </c>
      <c r="H306" s="21">
        <f t="shared" si="47"/>
        <v>68.529411764705884</v>
      </c>
      <c r="I306" s="21">
        <f t="shared" si="51"/>
        <v>57.857142857142854</v>
      </c>
      <c r="J306" s="21">
        <f t="shared" si="45"/>
        <v>405</v>
      </c>
      <c r="K306" s="21">
        <f t="shared" si="52"/>
        <v>831.02941176470597</v>
      </c>
      <c r="L306" s="22">
        <v>127</v>
      </c>
      <c r="M306" s="22">
        <v>37</v>
      </c>
      <c r="N306" s="22">
        <v>8</v>
      </c>
      <c r="O306" s="22">
        <f t="shared" si="57"/>
        <v>45</v>
      </c>
      <c r="P306" s="125">
        <v>53</v>
      </c>
      <c r="Q306" s="125">
        <v>3</v>
      </c>
      <c r="R306" s="125">
        <v>5</v>
      </c>
      <c r="S306" s="22">
        <v>18</v>
      </c>
      <c r="T306" s="22">
        <f t="shared" si="56"/>
        <v>23</v>
      </c>
      <c r="U306" s="30">
        <v>15</v>
      </c>
      <c r="V306" s="13">
        <f t="shared" si="50"/>
        <v>413</v>
      </c>
      <c r="W306" s="23">
        <f>SUM(L306:N306)</f>
        <v>172</v>
      </c>
      <c r="X306" s="24">
        <f t="shared" si="53"/>
        <v>20273</v>
      </c>
      <c r="Y306" s="24">
        <f t="shared" si="55"/>
        <v>20275</v>
      </c>
      <c r="Z306" s="204">
        <f t="shared" si="54"/>
        <v>20275</v>
      </c>
    </row>
    <row r="307" spans="1:26" ht="14.25" x14ac:dyDescent="0.2">
      <c r="A307" s="20">
        <v>44190.333333333336</v>
      </c>
      <c r="B307" s="23">
        <v>156</v>
      </c>
      <c r="C307" s="14">
        <f t="shared" si="48"/>
        <v>26881</v>
      </c>
      <c r="D307" s="21"/>
      <c r="E307" s="21"/>
      <c r="F307" s="21"/>
      <c r="G307" s="21">
        <f t="shared" si="49"/>
        <v>337.71428571428572</v>
      </c>
      <c r="H307" s="21">
        <f t="shared" si="47"/>
        <v>22.941176470588236</v>
      </c>
      <c r="I307" s="21">
        <f t="shared" si="51"/>
        <v>51.638655462184872</v>
      </c>
      <c r="J307" s="21">
        <f t="shared" si="45"/>
        <v>361.47058823529409</v>
      </c>
      <c r="K307" s="21">
        <f t="shared" si="52"/>
        <v>792.9411764705884</v>
      </c>
      <c r="L307" s="22">
        <v>124</v>
      </c>
      <c r="M307" s="22">
        <v>37</v>
      </c>
      <c r="N307" s="22">
        <v>9</v>
      </c>
      <c r="O307" s="22">
        <f t="shared" si="57"/>
        <v>46</v>
      </c>
      <c r="P307" s="125">
        <v>54</v>
      </c>
      <c r="Q307" s="125">
        <v>5</v>
      </c>
      <c r="R307" s="125">
        <v>6</v>
      </c>
      <c r="S307" s="22">
        <v>16</v>
      </c>
      <c r="T307" s="22">
        <f t="shared" si="56"/>
        <v>22</v>
      </c>
      <c r="U307" s="30">
        <v>4</v>
      </c>
      <c r="V307" s="13">
        <f t="shared" si="50"/>
        <v>417</v>
      </c>
      <c r="W307" s="23">
        <f>SUM(L307:N307)</f>
        <v>170</v>
      </c>
      <c r="X307" s="24">
        <f t="shared" si="53"/>
        <v>20690</v>
      </c>
      <c r="Y307" s="24">
        <f t="shared" si="55"/>
        <v>20690</v>
      </c>
      <c r="Z307" s="204">
        <f t="shared" si="54"/>
        <v>20690</v>
      </c>
    </row>
    <row r="308" spans="1:26" ht="14.25" x14ac:dyDescent="0.2">
      <c r="A308" s="20">
        <v>44191.333333333336</v>
      </c>
      <c r="B308" s="23">
        <v>202</v>
      </c>
      <c r="C308" s="14">
        <f t="shared" si="48"/>
        <v>27083</v>
      </c>
      <c r="D308" s="21"/>
      <c r="E308" s="21"/>
      <c r="F308" s="21"/>
      <c r="G308" s="21">
        <f t="shared" si="49"/>
        <v>322.42857142857144</v>
      </c>
      <c r="H308" s="21">
        <f t="shared" si="47"/>
        <v>29.705882352941178</v>
      </c>
      <c r="I308" s="21">
        <f t="shared" si="51"/>
        <v>49.32773109243697</v>
      </c>
      <c r="J308" s="21">
        <f t="shared" ref="J308:J361" si="58">SUM(H302,H303,H304,H305,H306,H307,H308)</f>
        <v>345.29411764705878</v>
      </c>
      <c r="K308" s="21">
        <f t="shared" si="52"/>
        <v>766.91176470588243</v>
      </c>
      <c r="L308" s="22"/>
      <c r="M308" s="22"/>
      <c r="N308" s="22"/>
      <c r="O308" s="22"/>
      <c r="P308" s="125"/>
      <c r="Q308" s="125"/>
      <c r="R308" s="125"/>
      <c r="S308" s="22"/>
      <c r="T308" s="22"/>
      <c r="U308" s="30">
        <v>13</v>
      </c>
      <c r="V308" s="13">
        <f t="shared" si="50"/>
        <v>430</v>
      </c>
      <c r="W308" s="23">
        <v>170</v>
      </c>
      <c r="X308" s="24">
        <f t="shared" si="53"/>
        <v>21069</v>
      </c>
      <c r="Y308" s="24">
        <f t="shared" si="55"/>
        <v>21070</v>
      </c>
      <c r="Z308" s="204">
        <f t="shared" si="54"/>
        <v>21070</v>
      </c>
    </row>
    <row r="309" spans="1:26" ht="14.25" x14ac:dyDescent="0.2">
      <c r="A309" s="20">
        <v>44192.333333333336</v>
      </c>
      <c r="B309" s="30">
        <v>159</v>
      </c>
      <c r="C309" s="14">
        <f t="shared" si="48"/>
        <v>27242</v>
      </c>
      <c r="D309" s="183">
        <v>1</v>
      </c>
      <c r="E309" s="14">
        <f t="shared" ref="E309:E324" si="59">SUM(E308,D309)</f>
        <v>1</v>
      </c>
      <c r="F309" s="222">
        <f>D309/B309</f>
        <v>6.2893081761006293E-3</v>
      </c>
      <c r="G309" s="21">
        <f t="shared" si="49"/>
        <v>312.14285714285717</v>
      </c>
      <c r="H309" s="21">
        <f t="shared" si="47"/>
        <v>23.382352941176471</v>
      </c>
      <c r="I309" s="21">
        <f t="shared" si="51"/>
        <v>48.991596638655452</v>
      </c>
      <c r="J309" s="21">
        <f t="shared" si="58"/>
        <v>342.94117647058818</v>
      </c>
      <c r="K309" s="21">
        <f t="shared" si="52"/>
        <v>761.17647058823536</v>
      </c>
      <c r="L309" s="22"/>
      <c r="M309" s="22"/>
      <c r="N309" s="22"/>
      <c r="O309" s="22"/>
      <c r="P309" s="125"/>
      <c r="Q309" s="125"/>
      <c r="R309" s="125"/>
      <c r="S309" s="22"/>
      <c r="T309" s="22"/>
      <c r="U309" s="30">
        <v>11</v>
      </c>
      <c r="V309" s="13">
        <f t="shared" si="50"/>
        <v>441</v>
      </c>
      <c r="W309" s="23">
        <v>170</v>
      </c>
      <c r="X309" s="24">
        <f t="shared" si="53"/>
        <v>21267</v>
      </c>
      <c r="Y309" s="24">
        <f t="shared" si="55"/>
        <v>21265</v>
      </c>
      <c r="Z309" s="204">
        <f t="shared" si="54"/>
        <v>21265</v>
      </c>
    </row>
    <row r="310" spans="1:26" ht="14.25" x14ac:dyDescent="0.2">
      <c r="A310" s="20">
        <v>44193.333333333336</v>
      </c>
      <c r="B310" s="30">
        <v>341</v>
      </c>
      <c r="C310" s="14">
        <f t="shared" si="48"/>
        <v>27583</v>
      </c>
      <c r="D310" s="183">
        <v>0</v>
      </c>
      <c r="E310" s="14">
        <f t="shared" si="59"/>
        <v>1</v>
      </c>
      <c r="F310" s="222">
        <f t="shared" ref="F310:F361" si="60">D310/B310</f>
        <v>0</v>
      </c>
      <c r="G310" s="21">
        <f t="shared" si="49"/>
        <v>299</v>
      </c>
      <c r="H310" s="21">
        <f t="shared" si="47"/>
        <v>50.147058823529413</v>
      </c>
      <c r="I310" s="21">
        <f t="shared" si="51"/>
        <v>49.663865546218481</v>
      </c>
      <c r="J310" s="21">
        <f t="shared" si="58"/>
        <v>347.64705882352939</v>
      </c>
      <c r="K310" s="21">
        <f t="shared" si="52"/>
        <v>766.47058823529414</v>
      </c>
      <c r="L310" s="22">
        <v>137</v>
      </c>
      <c r="M310" s="22">
        <v>36</v>
      </c>
      <c r="N310" s="22">
        <v>6</v>
      </c>
      <c r="O310" s="22">
        <f t="shared" ref="O310:O314" si="61">SUM(N310+M310)</f>
        <v>42</v>
      </c>
      <c r="P310" s="125">
        <v>51</v>
      </c>
      <c r="Q310" s="125">
        <v>7</v>
      </c>
      <c r="R310" s="125">
        <v>7</v>
      </c>
      <c r="S310" s="22">
        <v>17</v>
      </c>
      <c r="T310" s="22">
        <f t="shared" si="56"/>
        <v>24</v>
      </c>
      <c r="U310" s="23">
        <v>3</v>
      </c>
      <c r="V310" s="13">
        <f t="shared" si="50"/>
        <v>444</v>
      </c>
      <c r="W310" s="23">
        <f>SUM(L310:N310)</f>
        <v>179</v>
      </c>
      <c r="X310" s="24">
        <f t="shared" si="53"/>
        <v>21563</v>
      </c>
      <c r="Y310" s="24">
        <f t="shared" si="55"/>
        <v>21565</v>
      </c>
      <c r="Z310" s="204">
        <f t="shared" si="54"/>
        <v>21565</v>
      </c>
    </row>
    <row r="311" spans="1:26" ht="14.25" x14ac:dyDescent="0.2">
      <c r="A311" s="20">
        <v>44194.333333333336</v>
      </c>
      <c r="B311" s="30">
        <v>468</v>
      </c>
      <c r="C311" s="14">
        <f t="shared" si="48"/>
        <v>28051</v>
      </c>
      <c r="D311" s="183">
        <v>0</v>
      </c>
      <c r="E311" s="14">
        <f t="shared" si="59"/>
        <v>1</v>
      </c>
      <c r="F311" s="222">
        <f t="shared" si="60"/>
        <v>0</v>
      </c>
      <c r="G311" s="21">
        <f t="shared" si="49"/>
        <v>294.85714285714283</v>
      </c>
      <c r="H311" s="21">
        <f t="shared" si="47"/>
        <v>68.82352941176471</v>
      </c>
      <c r="I311" s="21">
        <f t="shared" si="51"/>
        <v>47.415966386554622</v>
      </c>
      <c r="J311" s="21">
        <f t="shared" si="58"/>
        <v>331.91176470588238</v>
      </c>
      <c r="K311" s="21">
        <f t="shared" si="52"/>
        <v>751.76470588235304</v>
      </c>
      <c r="L311" s="22">
        <v>151</v>
      </c>
      <c r="M311" s="22">
        <v>38</v>
      </c>
      <c r="N311" s="22">
        <v>7</v>
      </c>
      <c r="O311" s="22">
        <f t="shared" si="61"/>
        <v>45</v>
      </c>
      <c r="P311" s="125">
        <v>54</v>
      </c>
      <c r="Q311" s="125">
        <v>5</v>
      </c>
      <c r="R311" s="125">
        <v>5</v>
      </c>
      <c r="S311" s="22">
        <v>9</v>
      </c>
      <c r="T311" s="22">
        <f t="shared" si="56"/>
        <v>14</v>
      </c>
      <c r="U311" s="30">
        <v>7</v>
      </c>
      <c r="V311" s="13">
        <f t="shared" si="50"/>
        <v>451</v>
      </c>
      <c r="W311" s="23">
        <f t="shared" ref="W311:W314" si="62">SUM(L311:N311)</f>
        <v>196</v>
      </c>
      <c r="X311" s="24">
        <f t="shared" si="53"/>
        <v>22114</v>
      </c>
      <c r="Y311" s="24">
        <f t="shared" si="55"/>
        <v>22115</v>
      </c>
      <c r="Z311" s="204">
        <f t="shared" si="54"/>
        <v>22115</v>
      </c>
    </row>
    <row r="312" spans="1:26" ht="14.25" x14ac:dyDescent="0.2">
      <c r="A312" s="20">
        <v>44195.333333333336</v>
      </c>
      <c r="B312" s="30">
        <v>393</v>
      </c>
      <c r="C312" s="14">
        <f t="shared" si="48"/>
        <v>28444</v>
      </c>
      <c r="D312" s="183">
        <v>1</v>
      </c>
      <c r="E312" s="14">
        <f t="shared" si="59"/>
        <v>2</v>
      </c>
      <c r="F312" s="222">
        <f t="shared" si="60"/>
        <v>2.5445292620865142E-3</v>
      </c>
      <c r="G312" s="21">
        <f t="shared" si="49"/>
        <v>301.85714285714283</v>
      </c>
      <c r="H312" s="21">
        <f t="shared" si="47"/>
        <v>57.794117647058826</v>
      </c>
      <c r="I312" s="21">
        <f t="shared" si="51"/>
        <v>45.903361344537821</v>
      </c>
      <c r="J312" s="21">
        <f t="shared" si="58"/>
        <v>321.32352941176475</v>
      </c>
      <c r="K312" s="21">
        <f t="shared" si="52"/>
        <v>730.73529411764696</v>
      </c>
      <c r="L312" s="22">
        <v>159</v>
      </c>
      <c r="M312" s="22">
        <v>37</v>
      </c>
      <c r="N312" s="22">
        <v>5</v>
      </c>
      <c r="O312" s="22">
        <f t="shared" si="61"/>
        <v>42</v>
      </c>
      <c r="P312" s="125">
        <v>55</v>
      </c>
      <c r="Q312" s="125">
        <v>5</v>
      </c>
      <c r="R312" s="125">
        <v>6</v>
      </c>
      <c r="S312" s="22">
        <v>11</v>
      </c>
      <c r="T312" s="22">
        <f>S312+R312</f>
        <v>17</v>
      </c>
      <c r="U312" s="30">
        <v>8</v>
      </c>
      <c r="V312" s="13">
        <f t="shared" si="50"/>
        <v>459</v>
      </c>
      <c r="W312" s="23">
        <f t="shared" si="62"/>
        <v>201</v>
      </c>
      <c r="X312" s="24">
        <f t="shared" si="53"/>
        <v>22645</v>
      </c>
      <c r="Y312" s="24">
        <f t="shared" si="55"/>
        <v>22645</v>
      </c>
      <c r="Z312" s="204">
        <f t="shared" si="54"/>
        <v>22645</v>
      </c>
    </row>
    <row r="313" spans="1:26" ht="14.25" x14ac:dyDescent="0.2">
      <c r="A313" s="20">
        <v>44196.333333333336</v>
      </c>
      <c r="B313" s="30">
        <v>374</v>
      </c>
      <c r="C313" s="14">
        <f t="shared" si="48"/>
        <v>28818</v>
      </c>
      <c r="D313" s="183">
        <v>1</v>
      </c>
      <c r="E313" s="14">
        <f t="shared" si="59"/>
        <v>3</v>
      </c>
      <c r="F313" s="222">
        <f t="shared" si="60"/>
        <v>2.6737967914438501E-3</v>
      </c>
      <c r="G313" s="21">
        <f t="shared" si="49"/>
        <v>296.57142857142856</v>
      </c>
      <c r="H313" s="21">
        <f t="shared" si="47"/>
        <v>55</v>
      </c>
      <c r="I313" s="21">
        <f t="shared" si="51"/>
        <v>43.970588235294123</v>
      </c>
      <c r="J313" s="21">
        <f t="shared" si="58"/>
        <v>307.79411764705884</v>
      </c>
      <c r="K313" s="21">
        <f t="shared" si="52"/>
        <v>712.79411764705878</v>
      </c>
      <c r="L313" s="22">
        <v>148</v>
      </c>
      <c r="M313" s="22">
        <v>30</v>
      </c>
      <c r="N313" s="22">
        <v>7</v>
      </c>
      <c r="O313" s="22">
        <f t="shared" si="61"/>
        <v>37</v>
      </c>
      <c r="P313" s="125">
        <v>51</v>
      </c>
      <c r="Q313" s="125">
        <v>6</v>
      </c>
      <c r="R313" s="125">
        <v>8</v>
      </c>
      <c r="S313" s="22">
        <v>13</v>
      </c>
      <c r="T313" s="22">
        <f t="shared" si="56"/>
        <v>21</v>
      </c>
      <c r="U313" s="30">
        <v>7</v>
      </c>
      <c r="V313" s="13">
        <f t="shared" si="50"/>
        <v>466</v>
      </c>
      <c r="W313" s="23">
        <f t="shared" si="62"/>
        <v>185</v>
      </c>
      <c r="X313" s="24">
        <f t="shared" si="53"/>
        <v>23157</v>
      </c>
      <c r="Y313" s="24">
        <f t="shared" si="55"/>
        <v>23155</v>
      </c>
      <c r="Z313" s="204">
        <f t="shared" si="54"/>
        <v>23155</v>
      </c>
    </row>
    <row r="314" spans="1:26" ht="14.25" x14ac:dyDescent="0.2">
      <c r="A314" s="20">
        <v>44197.333333333336</v>
      </c>
      <c r="B314" s="23">
        <v>127</v>
      </c>
      <c r="C314" s="14">
        <f t="shared" si="48"/>
        <v>28945</v>
      </c>
      <c r="D314" s="183">
        <v>0</v>
      </c>
      <c r="E314" s="14">
        <f t="shared" si="59"/>
        <v>3</v>
      </c>
      <c r="F314" s="222">
        <f t="shared" si="60"/>
        <v>0</v>
      </c>
      <c r="G314" s="21">
        <f t="shared" si="49"/>
        <v>291.85714285714283</v>
      </c>
      <c r="H314" s="21">
        <f t="shared" si="47"/>
        <v>18.676470588235293</v>
      </c>
      <c r="I314" s="21">
        <f t="shared" si="51"/>
        <v>43.361344537815128</v>
      </c>
      <c r="J314" s="21">
        <f t="shared" si="58"/>
        <v>303.52941176470591</v>
      </c>
      <c r="K314" s="21">
        <f t="shared" si="52"/>
        <v>664.99999999999989</v>
      </c>
      <c r="L314" s="22">
        <v>134</v>
      </c>
      <c r="M314" s="22">
        <v>29</v>
      </c>
      <c r="N314" s="22">
        <v>7</v>
      </c>
      <c r="O314" s="22">
        <f t="shared" si="61"/>
        <v>36</v>
      </c>
      <c r="P314" s="125">
        <v>51</v>
      </c>
      <c r="Q314" s="125">
        <v>7</v>
      </c>
      <c r="R314" s="125">
        <v>8</v>
      </c>
      <c r="S314" s="22">
        <v>11</v>
      </c>
      <c r="T314" s="22">
        <f t="shared" si="56"/>
        <v>19</v>
      </c>
      <c r="U314" s="30">
        <v>10</v>
      </c>
      <c r="V314" s="13">
        <f t="shared" si="50"/>
        <v>476</v>
      </c>
      <c r="W314" s="23">
        <f t="shared" si="62"/>
        <v>170</v>
      </c>
      <c r="X314" s="24">
        <f t="shared" si="53"/>
        <v>23624</v>
      </c>
      <c r="Y314" s="24">
        <f t="shared" si="55"/>
        <v>23625</v>
      </c>
      <c r="Z314" s="204">
        <f t="shared" si="54"/>
        <v>23625</v>
      </c>
    </row>
    <row r="315" spans="1:26" ht="14.25" x14ac:dyDescent="0.2">
      <c r="A315" s="20">
        <v>44198.333333333336</v>
      </c>
      <c r="B315" s="30">
        <v>251</v>
      </c>
      <c r="C315" s="14">
        <f t="shared" si="48"/>
        <v>29196</v>
      </c>
      <c r="D315" s="183">
        <v>0</v>
      </c>
      <c r="E315" s="14">
        <f t="shared" si="59"/>
        <v>3</v>
      </c>
      <c r="F315" s="222">
        <f t="shared" si="60"/>
        <v>0</v>
      </c>
      <c r="G315" s="21">
        <f t="shared" si="49"/>
        <v>282.28571428571428</v>
      </c>
      <c r="H315" s="21">
        <f t="shared" si="47"/>
        <v>36.911764705882355</v>
      </c>
      <c r="I315" s="21">
        <f t="shared" si="51"/>
        <v>44.390756302521019</v>
      </c>
      <c r="J315" s="21">
        <f t="shared" si="58"/>
        <v>310.73529411764713</v>
      </c>
      <c r="K315" s="21">
        <f t="shared" si="52"/>
        <v>656.02941176470574</v>
      </c>
      <c r="L315" s="22"/>
      <c r="M315" s="22"/>
      <c r="N315" s="22"/>
      <c r="O315" s="22"/>
      <c r="P315" s="125"/>
      <c r="Q315" s="125"/>
      <c r="R315" s="125"/>
      <c r="S315" s="22"/>
      <c r="T315" s="22"/>
      <c r="U315" s="30">
        <v>9</v>
      </c>
      <c r="V315" s="13">
        <f t="shared" si="50"/>
        <v>485</v>
      </c>
      <c r="W315" s="23">
        <v>170</v>
      </c>
      <c r="X315" s="24">
        <f t="shared" si="53"/>
        <v>23936</v>
      </c>
      <c r="Y315" s="24">
        <f t="shared" si="55"/>
        <v>23935</v>
      </c>
      <c r="Z315" s="204">
        <f t="shared" si="54"/>
        <v>23935</v>
      </c>
    </row>
    <row r="316" spans="1:26" ht="14.25" x14ac:dyDescent="0.2">
      <c r="A316" s="20">
        <v>44199.333333333336</v>
      </c>
      <c r="B316" s="30">
        <v>122</v>
      </c>
      <c r="C316" s="14">
        <f t="shared" si="48"/>
        <v>29318</v>
      </c>
      <c r="D316" s="183">
        <v>2</v>
      </c>
      <c r="E316" s="14">
        <f t="shared" si="59"/>
        <v>5</v>
      </c>
      <c r="F316" s="222">
        <f t="shared" si="60"/>
        <v>1.6393442622950821E-2</v>
      </c>
      <c r="G316" s="21">
        <f t="shared" si="49"/>
        <v>274.42857142857144</v>
      </c>
      <c r="H316" s="21">
        <f t="shared" si="47"/>
        <v>17.941176470588236</v>
      </c>
      <c r="I316" s="21">
        <f t="shared" si="51"/>
        <v>43.613445378151262</v>
      </c>
      <c r="J316" s="21">
        <f t="shared" si="58"/>
        <v>305.29411764705884</v>
      </c>
      <c r="K316" s="21">
        <f t="shared" si="52"/>
        <v>648.23529411764696</v>
      </c>
      <c r="L316" s="22"/>
      <c r="M316" s="22"/>
      <c r="N316" s="22"/>
      <c r="O316" s="22"/>
      <c r="P316" s="125"/>
      <c r="Q316" s="125"/>
      <c r="R316" s="125"/>
      <c r="S316" s="22"/>
      <c r="T316" s="22"/>
      <c r="U316" s="30">
        <v>7</v>
      </c>
      <c r="V316" s="13">
        <f t="shared" si="50"/>
        <v>492</v>
      </c>
      <c r="W316" s="23">
        <v>170</v>
      </c>
      <c r="X316" s="24">
        <f t="shared" si="53"/>
        <v>24111</v>
      </c>
      <c r="Y316" s="24">
        <f t="shared" si="55"/>
        <v>24110</v>
      </c>
      <c r="Z316" s="204">
        <f t="shared" si="54"/>
        <v>24110</v>
      </c>
    </row>
    <row r="317" spans="1:26" ht="14.25" x14ac:dyDescent="0.2">
      <c r="A317" s="20">
        <v>44200.333333333336</v>
      </c>
      <c r="B317" s="30">
        <v>308</v>
      </c>
      <c r="C317" s="14">
        <f t="shared" si="48"/>
        <v>29626</v>
      </c>
      <c r="D317" s="183">
        <v>0</v>
      </c>
      <c r="E317" s="14">
        <f t="shared" si="59"/>
        <v>5</v>
      </c>
      <c r="F317" s="222">
        <f t="shared" si="60"/>
        <v>0</v>
      </c>
      <c r="G317" s="21">
        <f t="shared" si="49"/>
        <v>255.71428571428572</v>
      </c>
      <c r="H317" s="21">
        <f t="shared" si="47"/>
        <v>45.294117647058826</v>
      </c>
      <c r="I317" s="21">
        <f t="shared" si="51"/>
        <v>42.920168067226889</v>
      </c>
      <c r="J317" s="21">
        <f t="shared" si="58"/>
        <v>300.44117647058823</v>
      </c>
      <c r="K317" s="21">
        <f t="shared" si="52"/>
        <v>648.08823529411757</v>
      </c>
      <c r="L317" s="22">
        <v>149</v>
      </c>
      <c r="M317" s="22">
        <v>25</v>
      </c>
      <c r="N317" s="22">
        <v>7</v>
      </c>
      <c r="O317" s="22">
        <f>SUM(N317+M317)</f>
        <v>32</v>
      </c>
      <c r="P317" s="125">
        <v>48</v>
      </c>
      <c r="Q317" s="125">
        <v>8</v>
      </c>
      <c r="R317" s="125">
        <v>10</v>
      </c>
      <c r="S317" s="22">
        <v>14</v>
      </c>
      <c r="T317" s="22">
        <f t="shared" ref="T317:T319" si="63">S317+R317</f>
        <v>24</v>
      </c>
      <c r="U317" s="30">
        <v>1</v>
      </c>
      <c r="V317" s="13">
        <f t="shared" si="50"/>
        <v>493</v>
      </c>
      <c r="W317" s="23">
        <f>SUM(L317:N317)</f>
        <v>181</v>
      </c>
      <c r="X317" s="24">
        <f t="shared" si="53"/>
        <v>24409</v>
      </c>
      <c r="Y317" s="24">
        <f t="shared" si="55"/>
        <v>24410</v>
      </c>
      <c r="Z317" s="204">
        <f t="shared" si="54"/>
        <v>24410</v>
      </c>
    </row>
    <row r="318" spans="1:26" ht="14.25" x14ac:dyDescent="0.2">
      <c r="A318" s="20">
        <v>44201.333333333336</v>
      </c>
      <c r="B318" s="30">
        <v>401</v>
      </c>
      <c r="C318" s="14">
        <f t="shared" si="48"/>
        <v>30027</v>
      </c>
      <c r="D318" s="185">
        <v>1</v>
      </c>
      <c r="E318" s="14">
        <f t="shared" si="59"/>
        <v>6</v>
      </c>
      <c r="F318" s="222">
        <f t="shared" si="60"/>
        <v>2.4937655860349127E-3</v>
      </c>
      <c r="G318" s="21">
        <f t="shared" si="49"/>
        <v>271.85714285714283</v>
      </c>
      <c r="H318" s="21">
        <f t="shared" si="47"/>
        <v>58.970588235294116</v>
      </c>
      <c r="I318" s="21">
        <f t="shared" si="51"/>
        <v>41.512605042016808</v>
      </c>
      <c r="J318" s="21">
        <f t="shared" si="58"/>
        <v>290.58823529411768</v>
      </c>
      <c r="K318" s="21">
        <f t="shared" si="52"/>
        <v>622.50000000000011</v>
      </c>
      <c r="L318" s="22">
        <v>132</v>
      </c>
      <c r="M318" s="22">
        <v>31</v>
      </c>
      <c r="N318" s="22">
        <v>4</v>
      </c>
      <c r="O318" s="22">
        <f>SUM(N318+M318)</f>
        <v>35</v>
      </c>
      <c r="P318" s="125">
        <v>52</v>
      </c>
      <c r="Q318" s="125">
        <v>6</v>
      </c>
      <c r="R318" s="125">
        <v>7</v>
      </c>
      <c r="S318" s="22">
        <v>13</v>
      </c>
      <c r="T318" s="22">
        <f t="shared" si="63"/>
        <v>20</v>
      </c>
      <c r="U318" s="30">
        <v>6</v>
      </c>
      <c r="V318" s="13">
        <f t="shared" si="50"/>
        <v>499</v>
      </c>
      <c r="W318" s="23">
        <f>SUM(L318:N318)</f>
        <v>167</v>
      </c>
      <c r="X318" s="24">
        <f t="shared" si="53"/>
        <v>24998</v>
      </c>
      <c r="Y318" s="24">
        <f t="shared" si="55"/>
        <v>25000</v>
      </c>
      <c r="Z318" s="204">
        <f t="shared" si="54"/>
        <v>25000</v>
      </c>
    </row>
    <row r="319" spans="1:26" ht="14.25" x14ac:dyDescent="0.2">
      <c r="A319" s="20">
        <v>44202.333333333336</v>
      </c>
      <c r="B319" s="30">
        <v>338</v>
      </c>
      <c r="C319" s="14">
        <f t="shared" si="48"/>
        <v>30365</v>
      </c>
      <c r="D319" s="183">
        <v>0</v>
      </c>
      <c r="E319" s="14">
        <f t="shared" si="59"/>
        <v>6</v>
      </c>
      <c r="F319" s="222">
        <f t="shared" si="60"/>
        <v>0</v>
      </c>
      <c r="G319" s="21">
        <f t="shared" si="49"/>
        <v>265.14285714285717</v>
      </c>
      <c r="H319" s="21">
        <f t="shared" si="47"/>
        <v>49.705882352941181</v>
      </c>
      <c r="I319" s="21">
        <f t="shared" si="51"/>
        <v>40.357142857142854</v>
      </c>
      <c r="J319" s="21">
        <f t="shared" si="58"/>
        <v>282.5</v>
      </c>
      <c r="K319" s="21">
        <f t="shared" si="52"/>
        <v>603.82352941176487</v>
      </c>
      <c r="L319" s="22">
        <v>119</v>
      </c>
      <c r="M319" s="22">
        <v>27</v>
      </c>
      <c r="N319" s="22">
        <v>6</v>
      </c>
      <c r="O319" s="22">
        <f>SUM(N319+M319)</f>
        <v>33</v>
      </c>
      <c r="P319" s="125">
        <v>48</v>
      </c>
      <c r="Q319" s="125">
        <v>11</v>
      </c>
      <c r="R319" s="125">
        <v>11</v>
      </c>
      <c r="S319" s="22">
        <v>15</v>
      </c>
      <c r="T319" s="22">
        <f t="shared" si="63"/>
        <v>26</v>
      </c>
      <c r="U319" s="30">
        <v>6</v>
      </c>
      <c r="V319" s="13">
        <f t="shared" si="50"/>
        <v>505</v>
      </c>
      <c r="W319" s="23">
        <f>SUM(L319:N319)</f>
        <v>152</v>
      </c>
      <c r="X319" s="24">
        <f t="shared" si="53"/>
        <v>25478</v>
      </c>
      <c r="Y319" s="24">
        <f t="shared" si="55"/>
        <v>25480</v>
      </c>
      <c r="Z319" s="204">
        <f t="shared" si="54"/>
        <v>25480</v>
      </c>
    </row>
    <row r="320" spans="1:26" ht="14.25" x14ac:dyDescent="0.2">
      <c r="A320" s="20">
        <v>44203.333333333336</v>
      </c>
      <c r="B320" s="30">
        <v>243</v>
      </c>
      <c r="C320" s="14">
        <f t="shared" si="48"/>
        <v>30608</v>
      </c>
      <c r="D320" s="183">
        <v>0</v>
      </c>
      <c r="E320" s="14">
        <f t="shared" si="59"/>
        <v>6</v>
      </c>
      <c r="F320" s="222">
        <f t="shared" si="60"/>
        <v>0</v>
      </c>
      <c r="G320" s="21">
        <f t="shared" si="49"/>
        <v>264.42857142857144</v>
      </c>
      <c r="H320" s="21">
        <f t="shared" si="47"/>
        <v>35.735294117647058</v>
      </c>
      <c r="I320" s="21">
        <f t="shared" si="51"/>
        <v>37.605042016806728</v>
      </c>
      <c r="J320" s="21">
        <f t="shared" si="58"/>
        <v>263.23529411764707</v>
      </c>
      <c r="K320" s="21">
        <f t="shared" si="52"/>
        <v>571.02941176470597</v>
      </c>
      <c r="L320" s="22">
        <v>119</v>
      </c>
      <c r="M320" s="22">
        <v>30</v>
      </c>
      <c r="N320" s="22">
        <v>10</v>
      </c>
      <c r="O320" s="22">
        <f>SUM(N320+M320)</f>
        <v>40</v>
      </c>
      <c r="P320" s="125">
        <v>51</v>
      </c>
      <c r="Q320" s="125">
        <v>8</v>
      </c>
      <c r="R320" s="125">
        <v>8</v>
      </c>
      <c r="S320" s="22">
        <v>18</v>
      </c>
      <c r="T320" s="22">
        <f>S320+R320</f>
        <v>26</v>
      </c>
      <c r="U320" s="30">
        <v>8</v>
      </c>
      <c r="V320" s="13">
        <f t="shared" si="50"/>
        <v>513</v>
      </c>
      <c r="W320" s="23">
        <f>SUM(L320:N320)</f>
        <v>159</v>
      </c>
      <c r="X320" s="24">
        <f t="shared" si="53"/>
        <v>25937</v>
      </c>
      <c r="Y320" s="24">
        <f t="shared" si="55"/>
        <v>25935</v>
      </c>
      <c r="Z320" s="204">
        <f t="shared" si="54"/>
        <v>25935</v>
      </c>
    </row>
    <row r="321" spans="1:26" ht="14.25" x14ac:dyDescent="0.2">
      <c r="A321" s="20">
        <v>44204.333333333336</v>
      </c>
      <c r="B321" s="23">
        <v>240</v>
      </c>
      <c r="C321" s="14">
        <f t="shared" si="48"/>
        <v>30848</v>
      </c>
      <c r="D321" s="183">
        <v>0</v>
      </c>
      <c r="E321" s="14">
        <f t="shared" si="59"/>
        <v>6</v>
      </c>
      <c r="F321" s="222">
        <f t="shared" si="60"/>
        <v>0</v>
      </c>
      <c r="G321" s="21">
        <f t="shared" si="49"/>
        <v>249.42857142857142</v>
      </c>
      <c r="H321" s="21">
        <f t="shared" si="47"/>
        <v>35.294117647058826</v>
      </c>
      <c r="I321" s="21">
        <f t="shared" si="51"/>
        <v>39.978991596638657</v>
      </c>
      <c r="J321" s="21">
        <f t="shared" si="58"/>
        <v>279.85294117647061</v>
      </c>
      <c r="K321" s="21">
        <f t="shared" si="52"/>
        <v>583.38235294117658</v>
      </c>
      <c r="L321" s="22">
        <v>116</v>
      </c>
      <c r="M321" s="22">
        <v>29</v>
      </c>
      <c r="N321" s="22">
        <v>7</v>
      </c>
      <c r="O321" s="22">
        <f>SUM(N321+M321)</f>
        <v>36</v>
      </c>
      <c r="P321" s="125">
        <v>51</v>
      </c>
      <c r="Q321" s="125">
        <v>8</v>
      </c>
      <c r="R321" s="125">
        <v>8</v>
      </c>
      <c r="S321" s="22">
        <v>21</v>
      </c>
      <c r="T321" s="22">
        <f>S321+R321</f>
        <v>29</v>
      </c>
      <c r="U321" s="30">
        <v>5</v>
      </c>
      <c r="V321" s="13">
        <f t="shared" si="50"/>
        <v>518</v>
      </c>
      <c r="W321" s="23">
        <f>SUM(L321:N321)</f>
        <v>152</v>
      </c>
      <c r="X321" s="24">
        <f t="shared" si="53"/>
        <v>26100</v>
      </c>
      <c r="Y321" s="24">
        <f t="shared" si="55"/>
        <v>26100</v>
      </c>
      <c r="Z321" s="204">
        <f t="shared" si="54"/>
        <v>26100</v>
      </c>
    </row>
    <row r="322" spans="1:26" ht="14.25" x14ac:dyDescent="0.2">
      <c r="A322" s="20">
        <v>44205.333333333336</v>
      </c>
      <c r="B322" s="23">
        <v>204</v>
      </c>
      <c r="C322" s="14">
        <f t="shared" si="48"/>
        <v>31052</v>
      </c>
      <c r="D322" s="183">
        <v>0</v>
      </c>
      <c r="E322" s="14">
        <f t="shared" si="59"/>
        <v>6</v>
      </c>
      <c r="F322" s="222">
        <f t="shared" si="60"/>
        <v>0</v>
      </c>
      <c r="G322" s="21">
        <f t="shared" si="49"/>
        <v>231.57142857142858</v>
      </c>
      <c r="H322" s="21">
        <f t="shared" si="47"/>
        <v>30</v>
      </c>
      <c r="I322" s="21">
        <f t="shared" si="51"/>
        <v>38.991596638655459</v>
      </c>
      <c r="J322" s="21">
        <f t="shared" si="58"/>
        <v>272.94117647058823</v>
      </c>
      <c r="K322" s="21">
        <f t="shared" si="52"/>
        <v>583.67647058823525</v>
      </c>
      <c r="L322" s="22"/>
      <c r="M322" s="22"/>
      <c r="N322" s="22"/>
      <c r="O322" s="22"/>
      <c r="P322" s="125"/>
      <c r="Q322" s="125"/>
      <c r="R322" s="125"/>
      <c r="S322" s="22"/>
      <c r="T322" s="22"/>
      <c r="U322" s="30">
        <v>6</v>
      </c>
      <c r="V322" s="13">
        <f t="shared" si="50"/>
        <v>524</v>
      </c>
      <c r="W322" s="23">
        <v>152</v>
      </c>
      <c r="X322" s="24">
        <f t="shared" si="53"/>
        <v>26302</v>
      </c>
      <c r="Y322" s="24">
        <f t="shared" si="55"/>
        <v>26300</v>
      </c>
      <c r="Z322" s="204">
        <f t="shared" si="54"/>
        <v>26300</v>
      </c>
    </row>
    <row r="323" spans="1:26" ht="14.25" x14ac:dyDescent="0.2">
      <c r="A323" s="20">
        <v>44206.333333333336</v>
      </c>
      <c r="B323" s="23">
        <v>117</v>
      </c>
      <c r="C323" s="14">
        <f t="shared" si="48"/>
        <v>31169</v>
      </c>
      <c r="D323" s="212">
        <v>1</v>
      </c>
      <c r="E323" s="14">
        <f t="shared" si="59"/>
        <v>7</v>
      </c>
      <c r="F323" s="222">
        <f t="shared" si="60"/>
        <v>8.5470085470085479E-3</v>
      </c>
      <c r="G323" s="21">
        <f t="shared" si="49"/>
        <v>209.42857142857142</v>
      </c>
      <c r="H323" s="21">
        <f t="shared" si="47"/>
        <v>17.205882352941178</v>
      </c>
      <c r="I323" s="21">
        <f t="shared" si="51"/>
        <v>38.886554621848738</v>
      </c>
      <c r="J323" s="21">
        <f t="shared" si="58"/>
        <v>272.20588235294116</v>
      </c>
      <c r="K323" s="21">
        <f t="shared" si="52"/>
        <v>577.50000000000011</v>
      </c>
      <c r="L323" s="22"/>
      <c r="M323" s="22"/>
      <c r="N323" s="22"/>
      <c r="O323" s="22"/>
      <c r="P323" s="125"/>
      <c r="Q323" s="125"/>
      <c r="R323" s="125"/>
      <c r="S323" s="22"/>
      <c r="T323" s="22"/>
      <c r="U323" s="30">
        <v>9</v>
      </c>
      <c r="V323" s="13">
        <f t="shared" si="50"/>
        <v>533</v>
      </c>
      <c r="W323" s="23">
        <v>152</v>
      </c>
      <c r="X323" s="24">
        <f t="shared" si="53"/>
        <v>26461</v>
      </c>
      <c r="Y323" s="24">
        <f t="shared" si="55"/>
        <v>26460</v>
      </c>
      <c r="Z323" s="204">
        <f t="shared" si="54"/>
        <v>26460</v>
      </c>
    </row>
    <row r="324" spans="1:26" ht="14.25" x14ac:dyDescent="0.2">
      <c r="A324" s="20">
        <v>44207.333333333336</v>
      </c>
      <c r="B324" s="30">
        <v>203</v>
      </c>
      <c r="C324" s="14">
        <f t="shared" si="48"/>
        <v>31372</v>
      </c>
      <c r="D324" s="211">
        <v>0</v>
      </c>
      <c r="E324" s="14">
        <f t="shared" si="59"/>
        <v>7</v>
      </c>
      <c r="F324" s="222">
        <f t="shared" si="60"/>
        <v>0</v>
      </c>
      <c r="G324" s="21">
        <f t="shared" si="49"/>
        <v>212</v>
      </c>
      <c r="H324" s="21">
        <f t="shared" ref="H324:H361" si="64">B324/6.8</f>
        <v>29.852941176470591</v>
      </c>
      <c r="I324" s="21">
        <f t="shared" si="51"/>
        <v>36.680672268907571</v>
      </c>
      <c r="J324" s="21">
        <f t="shared" si="58"/>
        <v>256.76470588235298</v>
      </c>
      <c r="K324" s="21">
        <f t="shared" si="52"/>
        <v>557.20588235294122</v>
      </c>
      <c r="L324" s="22">
        <v>97</v>
      </c>
      <c r="M324" s="22">
        <v>25</v>
      </c>
      <c r="N324" s="22">
        <v>7</v>
      </c>
      <c r="O324" s="22">
        <f>SUM(N324+M324)</f>
        <v>32</v>
      </c>
      <c r="P324" s="125">
        <v>43</v>
      </c>
      <c r="Q324" s="125">
        <v>10</v>
      </c>
      <c r="R324" s="125">
        <v>10</v>
      </c>
      <c r="S324" s="22">
        <v>11</v>
      </c>
      <c r="T324" s="22">
        <f>S324+R324</f>
        <v>21</v>
      </c>
      <c r="U324" s="23">
        <v>3</v>
      </c>
      <c r="V324" s="13">
        <f t="shared" si="50"/>
        <v>536</v>
      </c>
      <c r="W324" s="23">
        <f>SUM(L324:N324)</f>
        <v>129</v>
      </c>
      <c r="X324" s="24">
        <f t="shared" si="53"/>
        <v>26825</v>
      </c>
      <c r="Y324" s="24">
        <f t="shared" si="55"/>
        <v>26825</v>
      </c>
      <c r="Z324" s="204">
        <f t="shared" si="54"/>
        <v>26825</v>
      </c>
    </row>
    <row r="325" spans="1:26" ht="14.25" x14ac:dyDescent="0.2">
      <c r="A325" s="20">
        <v>44208.333333333336</v>
      </c>
      <c r="B325" s="30">
        <v>276</v>
      </c>
      <c r="C325" s="14">
        <f t="shared" ref="C325:C361" si="65">SUM(C324,B325)</f>
        <v>31648</v>
      </c>
      <c r="D325" s="211">
        <v>0</v>
      </c>
      <c r="E325" s="14">
        <f t="shared" ref="E325:E361" si="66">SUM(E324,D325)</f>
        <v>7</v>
      </c>
      <c r="F325" s="222">
        <f t="shared" si="60"/>
        <v>0</v>
      </c>
      <c r="G325" s="21">
        <f t="shared" si="49"/>
        <v>200.14285714285714</v>
      </c>
      <c r="H325" s="21">
        <f t="shared" si="64"/>
        <v>40.588235294117645</v>
      </c>
      <c r="I325" s="21">
        <f t="shared" si="51"/>
        <v>34.054621848739501</v>
      </c>
      <c r="J325" s="21">
        <f t="shared" si="58"/>
        <v>238.38235294117649</v>
      </c>
      <c r="K325" s="21">
        <f t="shared" si="52"/>
        <v>528.97058823529414</v>
      </c>
      <c r="L325" s="22">
        <v>95</v>
      </c>
      <c r="M325" s="22">
        <v>24</v>
      </c>
      <c r="N325" s="22">
        <v>6</v>
      </c>
      <c r="O325" s="22">
        <f>SUM(N325+M325)</f>
        <v>30</v>
      </c>
      <c r="P325" s="125">
        <v>40</v>
      </c>
      <c r="Q325" s="125">
        <v>16</v>
      </c>
      <c r="R325" s="125">
        <v>16</v>
      </c>
      <c r="S325" s="22">
        <v>12</v>
      </c>
      <c r="T325" s="22">
        <f>S325+R325</f>
        <v>28</v>
      </c>
      <c r="U325" s="30">
        <v>5</v>
      </c>
      <c r="V325" s="13">
        <f t="shared" si="50"/>
        <v>541</v>
      </c>
      <c r="W325" s="23">
        <f>SUM(L325:N325)</f>
        <v>125</v>
      </c>
      <c r="X325" s="24">
        <f t="shared" si="53"/>
        <v>27297</v>
      </c>
      <c r="Y325" s="24">
        <f t="shared" si="55"/>
        <v>27295</v>
      </c>
      <c r="Z325" s="204">
        <f t="shared" si="54"/>
        <v>27295</v>
      </c>
    </row>
    <row r="326" spans="1:26" ht="14.25" x14ac:dyDescent="0.2">
      <c r="A326" s="20">
        <v>44209.333333333336</v>
      </c>
      <c r="B326" s="23">
        <v>183</v>
      </c>
      <c r="C326" s="14">
        <f t="shared" si="65"/>
        <v>31831</v>
      </c>
      <c r="D326" s="211">
        <v>2</v>
      </c>
      <c r="E326" s="14">
        <f t="shared" si="66"/>
        <v>9</v>
      </c>
      <c r="F326" s="222">
        <f t="shared" si="60"/>
        <v>1.092896174863388E-2</v>
      </c>
      <c r="G326" s="21">
        <f t="shared" si="49"/>
        <v>193.71428571428572</v>
      </c>
      <c r="H326" s="21">
        <f t="shared" si="64"/>
        <v>26.911764705882355</v>
      </c>
      <c r="I326" s="21">
        <f t="shared" si="51"/>
        <v>30.798319327731093</v>
      </c>
      <c r="J326" s="21">
        <f t="shared" si="58"/>
        <v>215.58823529411765</v>
      </c>
      <c r="K326" s="21">
        <f t="shared" si="52"/>
        <v>498.08823529411768</v>
      </c>
      <c r="L326" s="22">
        <v>86</v>
      </c>
      <c r="M326" s="22">
        <v>26</v>
      </c>
      <c r="N326" s="22">
        <v>5</v>
      </c>
      <c r="O326" s="22">
        <f>SUM(N326+M326)</f>
        <v>31</v>
      </c>
      <c r="P326" s="125">
        <v>45</v>
      </c>
      <c r="Q326" s="125">
        <v>12</v>
      </c>
      <c r="R326" s="125">
        <v>12</v>
      </c>
      <c r="S326" s="22">
        <v>8</v>
      </c>
      <c r="T326" s="22">
        <f>S326+R326</f>
        <v>20</v>
      </c>
      <c r="U326" s="30">
        <v>3</v>
      </c>
      <c r="V326" s="13">
        <f t="shared" si="50"/>
        <v>544</v>
      </c>
      <c r="W326" s="23">
        <f>SUM(L326:N326)</f>
        <v>117</v>
      </c>
      <c r="X326" s="24">
        <f t="shared" si="53"/>
        <v>27698</v>
      </c>
      <c r="Y326" s="24">
        <f t="shared" si="55"/>
        <v>27700</v>
      </c>
      <c r="Z326" s="204">
        <f t="shared" si="54"/>
        <v>27700</v>
      </c>
    </row>
    <row r="327" spans="1:26" ht="14.25" x14ac:dyDescent="0.2">
      <c r="A327" s="20">
        <v>44210.333333333336</v>
      </c>
      <c r="B327" s="30">
        <v>261</v>
      </c>
      <c r="C327" s="14">
        <f t="shared" si="65"/>
        <v>32092</v>
      </c>
      <c r="D327" s="212">
        <v>4</v>
      </c>
      <c r="E327" s="14">
        <f t="shared" si="66"/>
        <v>13</v>
      </c>
      <c r="F327" s="222">
        <f t="shared" si="60"/>
        <v>1.532567049808429E-2</v>
      </c>
      <c r="G327" s="21">
        <f t="shared" ref="G327:G358" si="67">AVERAGE(B324:B330)</f>
        <v>187.14285714285714</v>
      </c>
      <c r="H327" s="21">
        <f t="shared" si="64"/>
        <v>38.382352941176471</v>
      </c>
      <c r="I327" s="21">
        <f t="shared" si="51"/>
        <v>31.176470588235293</v>
      </c>
      <c r="J327" s="21">
        <f t="shared" si="58"/>
        <v>218.23529411764704</v>
      </c>
      <c r="K327" s="21">
        <f t="shared" si="52"/>
        <v>481.47058823529414</v>
      </c>
      <c r="L327" s="22">
        <v>86</v>
      </c>
      <c r="M327" s="22">
        <v>25</v>
      </c>
      <c r="N327" s="22">
        <v>2</v>
      </c>
      <c r="O327" s="22">
        <f>SUM(N327+M327)</f>
        <v>27</v>
      </c>
      <c r="P327" s="125">
        <v>46</v>
      </c>
      <c r="Q327" s="125">
        <v>12</v>
      </c>
      <c r="R327" s="125">
        <v>12</v>
      </c>
      <c r="S327" s="22">
        <v>10</v>
      </c>
      <c r="T327" s="22">
        <f t="shared" ref="T327:T328" si="68">S327+R327</f>
        <v>22</v>
      </c>
      <c r="U327" s="30">
        <v>3</v>
      </c>
      <c r="V327" s="13">
        <f t="shared" si="50"/>
        <v>547</v>
      </c>
      <c r="W327" s="23">
        <f>SUM(L327:N327)</f>
        <v>113</v>
      </c>
      <c r="X327" s="24">
        <f t="shared" si="53"/>
        <v>28076</v>
      </c>
      <c r="Y327" s="24">
        <f t="shared" si="55"/>
        <v>28075</v>
      </c>
      <c r="Z327" s="204">
        <f t="shared" si="54"/>
        <v>28075</v>
      </c>
    </row>
    <row r="328" spans="1:26" ht="14.25" x14ac:dyDescent="0.2">
      <c r="A328" s="20">
        <v>44211.333333333336</v>
      </c>
      <c r="B328" s="23">
        <v>157</v>
      </c>
      <c r="C328" s="14">
        <f t="shared" si="65"/>
        <v>32249</v>
      </c>
      <c r="D328" s="212">
        <v>3</v>
      </c>
      <c r="E328" s="14">
        <f t="shared" si="66"/>
        <v>16</v>
      </c>
      <c r="F328" s="222">
        <f t="shared" si="60"/>
        <v>1.9108280254777069E-2</v>
      </c>
      <c r="G328" s="21">
        <f t="shared" si="67"/>
        <v>182.85714285714286</v>
      </c>
      <c r="H328" s="21">
        <f t="shared" si="64"/>
        <v>23.088235294117649</v>
      </c>
      <c r="I328" s="21">
        <f t="shared" si="51"/>
        <v>29.432773109243698</v>
      </c>
      <c r="J328" s="21">
        <f t="shared" si="58"/>
        <v>206.02941176470588</v>
      </c>
      <c r="K328" s="21">
        <f t="shared" si="52"/>
        <v>485.88235294117646</v>
      </c>
      <c r="L328" s="22">
        <v>91</v>
      </c>
      <c r="M328" s="22">
        <v>20</v>
      </c>
      <c r="N328" s="22">
        <v>1</v>
      </c>
      <c r="O328" s="22">
        <f>SUM(N328+M328)</f>
        <v>21</v>
      </c>
      <c r="P328" s="125">
        <v>42</v>
      </c>
      <c r="Q328" s="125">
        <v>8</v>
      </c>
      <c r="R328" s="125">
        <v>8</v>
      </c>
      <c r="S328" s="22">
        <v>10</v>
      </c>
      <c r="T328" s="22">
        <f t="shared" si="68"/>
        <v>18</v>
      </c>
      <c r="U328" s="30">
        <v>6</v>
      </c>
      <c r="V328" s="13">
        <f t="shared" si="50"/>
        <v>553</v>
      </c>
      <c r="W328" s="23">
        <f>SUM(L328:N328)</f>
        <v>112</v>
      </c>
      <c r="X328" s="24">
        <f t="shared" si="53"/>
        <v>28204</v>
      </c>
      <c r="Y328" s="24">
        <f t="shared" si="55"/>
        <v>28205</v>
      </c>
      <c r="Z328" s="204">
        <f t="shared" si="54"/>
        <v>28205</v>
      </c>
    </row>
    <row r="329" spans="1:26" ht="14.25" x14ac:dyDescent="0.2">
      <c r="A329" s="20">
        <v>44212.333333333336</v>
      </c>
      <c r="B329" s="23">
        <v>159</v>
      </c>
      <c r="C329" s="14">
        <f t="shared" si="65"/>
        <v>32408</v>
      </c>
      <c r="D329" s="211">
        <v>1</v>
      </c>
      <c r="E329" s="14">
        <f t="shared" si="66"/>
        <v>17</v>
      </c>
      <c r="F329" s="222">
        <f t="shared" si="60"/>
        <v>6.2893081761006293E-3</v>
      </c>
      <c r="G329" s="21">
        <f t="shared" si="67"/>
        <v>175.14285714285714</v>
      </c>
      <c r="H329" s="21">
        <f t="shared" si="64"/>
        <v>23.382352941176471</v>
      </c>
      <c r="I329" s="21">
        <f t="shared" si="51"/>
        <v>28.487394957983192</v>
      </c>
      <c r="J329" s="21">
        <f t="shared" si="58"/>
        <v>199.41176470588235</v>
      </c>
      <c r="K329" s="21">
        <f t="shared" si="52"/>
        <v>472.35294117647055</v>
      </c>
      <c r="L329" s="22"/>
      <c r="M329" s="22"/>
      <c r="N329" s="22"/>
      <c r="O329" s="22"/>
      <c r="P329" s="125"/>
      <c r="Q329" s="125"/>
      <c r="R329" s="125"/>
      <c r="S329" s="22"/>
      <c r="T329" s="22"/>
      <c r="U329" s="30">
        <v>5</v>
      </c>
      <c r="V329" s="13">
        <f t="shared" si="50"/>
        <v>558</v>
      </c>
      <c r="W329" s="23">
        <v>112</v>
      </c>
      <c r="X329" s="24">
        <f t="shared" si="53"/>
        <v>28455</v>
      </c>
      <c r="Y329" s="24">
        <f t="shared" si="55"/>
        <v>28455</v>
      </c>
      <c r="Z329" s="204">
        <f t="shared" si="54"/>
        <v>28455</v>
      </c>
    </row>
    <row r="330" spans="1:26" ht="14.25" x14ac:dyDescent="0.2">
      <c r="A330" s="20">
        <v>44213.333333333336</v>
      </c>
      <c r="B330" s="30">
        <v>71</v>
      </c>
      <c r="C330" s="14">
        <f t="shared" si="65"/>
        <v>32479</v>
      </c>
      <c r="D330" s="211">
        <v>0</v>
      </c>
      <c r="E330" s="14">
        <f t="shared" si="66"/>
        <v>17</v>
      </c>
      <c r="F330" s="222">
        <f t="shared" si="60"/>
        <v>0</v>
      </c>
      <c r="G330" s="21">
        <f t="shared" si="67"/>
        <v>177.14285714285714</v>
      </c>
      <c r="H330" s="21">
        <f t="shared" si="64"/>
        <v>10.441176470588236</v>
      </c>
      <c r="I330" s="21">
        <f t="shared" si="51"/>
        <v>27.521008403361343</v>
      </c>
      <c r="J330" s="21">
        <f t="shared" si="58"/>
        <v>192.64705882352939</v>
      </c>
      <c r="K330" s="21">
        <f t="shared" si="52"/>
        <v>464.85294117647055</v>
      </c>
      <c r="L330" s="22"/>
      <c r="M330" s="22"/>
      <c r="N330" s="22"/>
      <c r="O330" s="22"/>
      <c r="P330" s="125"/>
      <c r="Q330" s="125"/>
      <c r="R330" s="125"/>
      <c r="S330" s="22"/>
      <c r="T330" s="22"/>
      <c r="U330" s="30">
        <v>2</v>
      </c>
      <c r="V330" s="13">
        <f t="shared" ref="V330:V361" si="69">SUM(V329,U330)</f>
        <v>560</v>
      </c>
      <c r="W330" s="23">
        <v>112</v>
      </c>
      <c r="X330" s="24">
        <f t="shared" si="53"/>
        <v>28577</v>
      </c>
      <c r="Y330" s="24">
        <f t="shared" si="55"/>
        <v>28575</v>
      </c>
      <c r="Z330" s="204">
        <f t="shared" si="54"/>
        <v>28575</v>
      </c>
    </row>
    <row r="331" spans="1:26" ht="14.25" x14ac:dyDescent="0.2">
      <c r="A331" s="20">
        <v>44214.333333333336</v>
      </c>
      <c r="B331" s="30">
        <v>173</v>
      </c>
      <c r="C331" s="14">
        <f t="shared" si="65"/>
        <v>32652</v>
      </c>
      <c r="D331" s="212">
        <v>1</v>
      </c>
      <c r="E331" s="14">
        <f t="shared" si="66"/>
        <v>18</v>
      </c>
      <c r="F331" s="222">
        <f t="shared" si="60"/>
        <v>5.7803468208092483E-3</v>
      </c>
      <c r="G331" s="21">
        <f t="shared" si="67"/>
        <v>169</v>
      </c>
      <c r="H331" s="21">
        <f t="shared" si="64"/>
        <v>25.441176470588236</v>
      </c>
      <c r="I331" s="21">
        <f t="shared" si="51"/>
        <v>26.890756302521005</v>
      </c>
      <c r="J331" s="21">
        <f t="shared" si="58"/>
        <v>188.23529411764704</v>
      </c>
      <c r="K331" s="21">
        <f t="shared" si="52"/>
        <v>445</v>
      </c>
      <c r="L331" s="22">
        <v>90</v>
      </c>
      <c r="M331" s="22">
        <v>21</v>
      </c>
      <c r="N331" s="22">
        <v>2</v>
      </c>
      <c r="O331" s="22">
        <f>SUM(N331+M331)</f>
        <v>23</v>
      </c>
      <c r="P331" s="125">
        <v>42</v>
      </c>
      <c r="Q331" s="125">
        <v>8</v>
      </c>
      <c r="R331" s="125">
        <v>9</v>
      </c>
      <c r="S331" s="22">
        <v>18</v>
      </c>
      <c r="T331" s="22">
        <f t="shared" ref="T331:T335" si="70">S331+R331</f>
        <v>27</v>
      </c>
      <c r="U331" s="30">
        <v>3</v>
      </c>
      <c r="V331" s="13">
        <f t="shared" si="69"/>
        <v>563</v>
      </c>
      <c r="W331" s="23">
        <f>SUM(L331:N331)</f>
        <v>113</v>
      </c>
      <c r="X331" s="24">
        <f t="shared" si="53"/>
        <v>28884</v>
      </c>
      <c r="Y331" s="24">
        <f t="shared" si="55"/>
        <v>28885</v>
      </c>
      <c r="Z331" s="204">
        <f t="shared" si="54"/>
        <v>28885</v>
      </c>
    </row>
    <row r="332" spans="1:26" ht="14.25" x14ac:dyDescent="0.2">
      <c r="A332" s="20">
        <v>44215.333333333336</v>
      </c>
      <c r="B332" s="23">
        <v>222</v>
      </c>
      <c r="C332" s="14">
        <f t="shared" si="65"/>
        <v>32874</v>
      </c>
      <c r="D332" s="212">
        <v>3</v>
      </c>
      <c r="E332" s="14">
        <f t="shared" si="66"/>
        <v>21</v>
      </c>
      <c r="F332" s="222">
        <f t="shared" si="60"/>
        <v>1.3513513513513514E-2</v>
      </c>
      <c r="G332" s="21">
        <f t="shared" si="67"/>
        <v>171.85714285714286</v>
      </c>
      <c r="H332" s="21">
        <f t="shared" si="64"/>
        <v>32.647058823529413</v>
      </c>
      <c r="I332" s="21">
        <f t="shared" si="51"/>
        <v>25.756302521008404</v>
      </c>
      <c r="J332" s="21">
        <f t="shared" si="58"/>
        <v>180.29411764705884</v>
      </c>
      <c r="K332" s="21">
        <f t="shared" si="52"/>
        <v>418.67647058823525</v>
      </c>
      <c r="L332" s="22">
        <v>100</v>
      </c>
      <c r="M332" s="22">
        <v>19</v>
      </c>
      <c r="N332" s="22">
        <v>6</v>
      </c>
      <c r="O332" s="22">
        <f>SUM(N332+M332)</f>
        <v>25</v>
      </c>
      <c r="P332" s="125">
        <v>42</v>
      </c>
      <c r="Q332" s="125">
        <v>9</v>
      </c>
      <c r="R332" s="125">
        <v>9</v>
      </c>
      <c r="S332" s="22">
        <v>13</v>
      </c>
      <c r="T332" s="22">
        <f t="shared" si="70"/>
        <v>22</v>
      </c>
      <c r="U332" s="30">
        <v>4</v>
      </c>
      <c r="V332" s="13">
        <f t="shared" si="69"/>
        <v>567</v>
      </c>
      <c r="W332" s="23">
        <f>SUM(L332:N332)</f>
        <v>125</v>
      </c>
      <c r="X332" s="24">
        <f t="shared" si="53"/>
        <v>29273</v>
      </c>
      <c r="Y332" s="24">
        <f t="shared" si="55"/>
        <v>29275</v>
      </c>
      <c r="Z332" s="204">
        <f t="shared" si="54"/>
        <v>29275</v>
      </c>
    </row>
    <row r="333" spans="1:26" ht="14.25" x14ac:dyDescent="0.2">
      <c r="A333" s="20">
        <v>44216.333333333336</v>
      </c>
      <c r="B333" s="30">
        <v>197</v>
      </c>
      <c r="C333" s="14">
        <f t="shared" si="65"/>
        <v>33071</v>
      </c>
      <c r="D333" s="212">
        <v>2</v>
      </c>
      <c r="E333" s="14">
        <f t="shared" si="66"/>
        <v>23</v>
      </c>
      <c r="F333" s="222">
        <f t="shared" si="60"/>
        <v>1.015228426395939E-2</v>
      </c>
      <c r="G333" s="21">
        <f t="shared" si="67"/>
        <v>172</v>
      </c>
      <c r="H333" s="21">
        <f t="shared" si="64"/>
        <v>28.97058823529412</v>
      </c>
      <c r="I333" s="21">
        <f t="shared" si="51"/>
        <v>26.050420168067227</v>
      </c>
      <c r="J333" s="21">
        <f t="shared" si="58"/>
        <v>182.35294117647058</v>
      </c>
      <c r="K333" s="21">
        <f t="shared" si="52"/>
        <v>397.94117647058823</v>
      </c>
      <c r="L333" s="22">
        <v>86</v>
      </c>
      <c r="M333" s="22">
        <v>17</v>
      </c>
      <c r="N333" s="22">
        <v>4</v>
      </c>
      <c r="O333" s="22">
        <f>SUM(N333+M333)</f>
        <v>21</v>
      </c>
      <c r="P333" s="125">
        <v>40</v>
      </c>
      <c r="Q333" s="125">
        <v>9</v>
      </c>
      <c r="R333" s="125">
        <v>10</v>
      </c>
      <c r="S333" s="22">
        <v>13</v>
      </c>
      <c r="T333" s="22">
        <f t="shared" si="70"/>
        <v>23</v>
      </c>
      <c r="U333" s="30">
        <v>4</v>
      </c>
      <c r="V333" s="13">
        <f t="shared" si="69"/>
        <v>571</v>
      </c>
      <c r="W333" s="23">
        <f>SUM(L333:N333)</f>
        <v>107</v>
      </c>
      <c r="X333" s="24">
        <f t="shared" si="53"/>
        <v>29629</v>
      </c>
      <c r="Y333" s="24">
        <f t="shared" si="55"/>
        <v>29630</v>
      </c>
      <c r="Z333" s="204">
        <f t="shared" si="54"/>
        <v>29630</v>
      </c>
    </row>
    <row r="334" spans="1:26" ht="14.25" x14ac:dyDescent="0.2">
      <c r="A334" s="20">
        <v>44217.333333333336</v>
      </c>
      <c r="B334" s="30">
        <v>204</v>
      </c>
      <c r="C334" s="14">
        <f t="shared" si="65"/>
        <v>33275</v>
      </c>
      <c r="D334" s="30">
        <v>5</v>
      </c>
      <c r="E334" s="14">
        <f t="shared" si="66"/>
        <v>28</v>
      </c>
      <c r="F334" s="222">
        <f t="shared" si="60"/>
        <v>2.4509803921568627E-2</v>
      </c>
      <c r="G334" s="21">
        <f t="shared" si="67"/>
        <v>167.71428571428572</v>
      </c>
      <c r="H334" s="21">
        <f t="shared" si="64"/>
        <v>30</v>
      </c>
      <c r="I334" s="21">
        <f t="shared" si="51"/>
        <v>24.852941176470587</v>
      </c>
      <c r="J334" s="21">
        <f t="shared" si="58"/>
        <v>173.97058823529412</v>
      </c>
      <c r="K334" s="21">
        <f t="shared" si="52"/>
        <v>392.20588235294116</v>
      </c>
      <c r="L334" s="22">
        <v>87</v>
      </c>
      <c r="M334" s="22">
        <v>18</v>
      </c>
      <c r="N334" s="22">
        <v>2</v>
      </c>
      <c r="O334" s="22">
        <f>SUM(N334+M334)</f>
        <v>20</v>
      </c>
      <c r="P334" s="125">
        <v>42</v>
      </c>
      <c r="Q334" s="125">
        <v>10</v>
      </c>
      <c r="R334" s="125">
        <v>10</v>
      </c>
      <c r="S334" s="22">
        <v>16</v>
      </c>
      <c r="T334" s="22">
        <f t="shared" si="70"/>
        <v>26</v>
      </c>
      <c r="U334" s="30">
        <v>5</v>
      </c>
      <c r="V334" s="13">
        <f t="shared" si="69"/>
        <v>576</v>
      </c>
      <c r="W334" s="23">
        <f>SUM(L334:N334)</f>
        <v>107</v>
      </c>
      <c r="X334" s="24">
        <f t="shared" si="53"/>
        <v>29872</v>
      </c>
      <c r="Y334" s="24">
        <f t="shared" si="55"/>
        <v>29870</v>
      </c>
      <c r="Z334" s="204">
        <f t="shared" si="54"/>
        <v>29870</v>
      </c>
    </row>
    <row r="335" spans="1:26" ht="14.25" x14ac:dyDescent="0.2">
      <c r="A335" s="20">
        <v>44218.333333333336</v>
      </c>
      <c r="B335" s="23">
        <v>177</v>
      </c>
      <c r="C335" s="14">
        <f t="shared" si="65"/>
        <v>33452</v>
      </c>
      <c r="D335" s="30">
        <v>7</v>
      </c>
      <c r="E335" s="14">
        <f t="shared" si="66"/>
        <v>35</v>
      </c>
      <c r="F335" s="222">
        <f t="shared" si="60"/>
        <v>3.954802259887006E-2</v>
      </c>
      <c r="G335" s="21">
        <f t="shared" si="67"/>
        <v>161.57142857142858</v>
      </c>
      <c r="H335" s="21">
        <f t="shared" si="64"/>
        <v>26.029411764705884</v>
      </c>
      <c r="I335" s="21">
        <f t="shared" si="51"/>
        <v>25.27310924369748</v>
      </c>
      <c r="J335" s="21">
        <f t="shared" si="58"/>
        <v>176.91176470588235</v>
      </c>
      <c r="K335" s="21">
        <f t="shared" si="52"/>
        <v>382.94117647058829</v>
      </c>
      <c r="L335" s="22">
        <v>87</v>
      </c>
      <c r="M335" s="22">
        <v>16</v>
      </c>
      <c r="N335" s="22">
        <v>3</v>
      </c>
      <c r="O335" s="22">
        <f>SUM(N335+M335)</f>
        <v>19</v>
      </c>
      <c r="P335" s="125">
        <v>41</v>
      </c>
      <c r="Q335" s="125">
        <v>11</v>
      </c>
      <c r="R335" s="125">
        <v>11</v>
      </c>
      <c r="S335" s="22">
        <v>14</v>
      </c>
      <c r="T335" s="22">
        <f t="shared" si="70"/>
        <v>25</v>
      </c>
      <c r="U335" s="30">
        <v>3</v>
      </c>
      <c r="V335" s="13">
        <f t="shared" si="69"/>
        <v>579</v>
      </c>
      <c r="W335" s="23">
        <f>SUM(L335:N335)</f>
        <v>106</v>
      </c>
      <c r="X335" s="24">
        <f t="shared" si="53"/>
        <v>30113</v>
      </c>
      <c r="Y335" s="24">
        <f t="shared" si="55"/>
        <v>30115</v>
      </c>
      <c r="Z335" s="204">
        <f t="shared" si="54"/>
        <v>30115</v>
      </c>
    </row>
    <row r="336" spans="1:26" ht="14.25" x14ac:dyDescent="0.2">
      <c r="A336" s="20">
        <v>44219.333333333336</v>
      </c>
      <c r="B336" s="30">
        <v>160</v>
      </c>
      <c r="C336" s="14">
        <f t="shared" si="65"/>
        <v>33612</v>
      </c>
      <c r="D336" s="30">
        <v>7</v>
      </c>
      <c r="E336" s="14">
        <f t="shared" si="66"/>
        <v>42</v>
      </c>
      <c r="F336" s="222">
        <f t="shared" si="60"/>
        <v>4.3749999999999997E-2</v>
      </c>
      <c r="G336" s="21">
        <f t="shared" si="67"/>
        <v>155.42857142857142</v>
      </c>
      <c r="H336" s="21">
        <f t="shared" si="64"/>
        <v>23.529411764705884</v>
      </c>
      <c r="I336" s="21">
        <f t="shared" si="51"/>
        <v>25.294117647058822</v>
      </c>
      <c r="J336" s="21">
        <f t="shared" si="58"/>
        <v>177.05882352941177</v>
      </c>
      <c r="K336" s="21">
        <f t="shared" si="52"/>
        <v>376.47058823529414</v>
      </c>
      <c r="L336" s="22"/>
      <c r="M336" s="22"/>
      <c r="N336" s="22"/>
      <c r="O336" s="22"/>
      <c r="P336" s="125"/>
      <c r="Q336" s="125"/>
      <c r="R336" s="125"/>
      <c r="S336" s="22"/>
      <c r="T336" s="22"/>
      <c r="U336" s="30">
        <v>5</v>
      </c>
      <c r="V336" s="13">
        <f t="shared" si="69"/>
        <v>584</v>
      </c>
      <c r="W336" s="23">
        <v>106</v>
      </c>
      <c r="X336" s="24">
        <f t="shared" si="53"/>
        <v>30317</v>
      </c>
      <c r="Y336" s="24">
        <f t="shared" si="55"/>
        <v>30315</v>
      </c>
      <c r="Z336" s="204">
        <f t="shared" si="54"/>
        <v>30315</v>
      </c>
    </row>
    <row r="337" spans="1:26" ht="14.25" x14ac:dyDescent="0.2">
      <c r="A337" s="20">
        <v>44220.333333333336</v>
      </c>
      <c r="B337" s="30">
        <v>41</v>
      </c>
      <c r="C337" s="14">
        <f t="shared" si="65"/>
        <v>33653</v>
      </c>
      <c r="D337" s="30">
        <v>4</v>
      </c>
      <c r="E337" s="14">
        <f t="shared" si="66"/>
        <v>46</v>
      </c>
      <c r="F337" s="222">
        <f t="shared" si="60"/>
        <v>9.7560975609756101E-2</v>
      </c>
      <c r="G337" s="21">
        <f t="shared" si="67"/>
        <v>147.14285714285714</v>
      </c>
      <c r="H337" s="21">
        <f t="shared" si="64"/>
        <v>6.0294117647058822</v>
      </c>
      <c r="I337" s="21">
        <f t="shared" ref="I337:I361" si="71">(H331+H332+H333+H334+H335+H336+H337)/7</f>
        <v>24.663865546218489</v>
      </c>
      <c r="J337" s="21">
        <f t="shared" si="58"/>
        <v>172.64705882352942</v>
      </c>
      <c r="K337" s="21">
        <f t="shared" ref="K337:K361" si="72">SUM(H324:H337)</f>
        <v>365.29411764705878</v>
      </c>
      <c r="L337" s="22"/>
      <c r="M337" s="22"/>
      <c r="N337" s="22"/>
      <c r="O337" s="22"/>
      <c r="P337" s="125"/>
      <c r="Q337" s="125"/>
      <c r="R337" s="125"/>
      <c r="S337" s="22"/>
      <c r="T337" s="22"/>
      <c r="U337" s="23">
        <v>0</v>
      </c>
      <c r="V337" s="13">
        <f t="shared" si="69"/>
        <v>584</v>
      </c>
      <c r="W337" s="13">
        <v>106</v>
      </c>
      <c r="X337" s="14">
        <f t="shared" ref="X337:X361" si="73">SUM(X336,W337)</f>
        <v>30423</v>
      </c>
      <c r="Y337" s="24">
        <f t="shared" si="55"/>
        <v>30425</v>
      </c>
      <c r="Z337" s="204">
        <f t="shared" si="54"/>
        <v>30425</v>
      </c>
    </row>
    <row r="338" spans="1:26" ht="14.25" x14ac:dyDescent="0.2">
      <c r="A338" s="20">
        <v>44221.333333333336</v>
      </c>
      <c r="B338" s="30">
        <v>130</v>
      </c>
      <c r="C338" s="14">
        <f t="shared" si="65"/>
        <v>33783</v>
      </c>
      <c r="D338" s="30">
        <v>4</v>
      </c>
      <c r="E338" s="14">
        <f t="shared" si="66"/>
        <v>50</v>
      </c>
      <c r="F338" s="222">
        <f t="shared" si="60"/>
        <v>3.0769230769230771E-2</v>
      </c>
      <c r="G338" s="21">
        <f t="shared" si="67"/>
        <v>139.42857142857142</v>
      </c>
      <c r="H338" s="21">
        <f t="shared" si="64"/>
        <v>19.117647058823529</v>
      </c>
      <c r="I338" s="21">
        <f t="shared" si="71"/>
        <v>23.760504201680675</v>
      </c>
      <c r="J338" s="21">
        <f t="shared" si="58"/>
        <v>166.32352941176472</v>
      </c>
      <c r="K338" s="21">
        <f t="shared" si="72"/>
        <v>354.55882352941171</v>
      </c>
      <c r="L338" s="22">
        <v>95</v>
      </c>
      <c r="M338" s="22">
        <v>15</v>
      </c>
      <c r="N338" s="22">
        <v>5</v>
      </c>
      <c r="O338" s="22">
        <f>SUM(N338+M338)</f>
        <v>20</v>
      </c>
      <c r="P338" s="125">
        <v>36</v>
      </c>
      <c r="Q338" s="125">
        <v>11</v>
      </c>
      <c r="R338" s="125">
        <v>12</v>
      </c>
      <c r="S338" s="22">
        <v>8</v>
      </c>
      <c r="T338" s="22">
        <f t="shared" ref="T338:T342" si="74">S338+R338</f>
        <v>20</v>
      </c>
      <c r="U338" s="30">
        <v>3</v>
      </c>
      <c r="V338" s="13">
        <f t="shared" si="69"/>
        <v>587</v>
      </c>
      <c r="W338" s="23">
        <f>SUM(L338:N338)</f>
        <v>115</v>
      </c>
      <c r="X338" s="14">
        <f t="shared" si="73"/>
        <v>30538</v>
      </c>
      <c r="Y338" s="24">
        <f t="shared" si="55"/>
        <v>30540</v>
      </c>
      <c r="Z338" s="204">
        <f t="shared" si="54"/>
        <v>30540</v>
      </c>
    </row>
    <row r="339" spans="1:26" ht="14.25" x14ac:dyDescent="0.2">
      <c r="A339" s="20">
        <v>44222.333333333336</v>
      </c>
      <c r="B339" s="30">
        <v>179</v>
      </c>
      <c r="C339" s="14">
        <f t="shared" si="65"/>
        <v>33962</v>
      </c>
      <c r="D339" s="30">
        <v>14</v>
      </c>
      <c r="E339" s="14">
        <f t="shared" si="66"/>
        <v>64</v>
      </c>
      <c r="F339" s="222">
        <f t="shared" si="60"/>
        <v>7.8212290502793297E-2</v>
      </c>
      <c r="G339" s="21">
        <f t="shared" si="67"/>
        <v>135.42857142857142</v>
      </c>
      <c r="H339" s="21">
        <f t="shared" si="64"/>
        <v>26.323529411764707</v>
      </c>
      <c r="I339" s="21">
        <f t="shared" si="71"/>
        <v>22.857142857142858</v>
      </c>
      <c r="J339" s="21">
        <f t="shared" si="58"/>
        <v>160</v>
      </c>
      <c r="K339" s="21">
        <f t="shared" si="72"/>
        <v>340.29411764705884</v>
      </c>
      <c r="L339" s="22">
        <v>92</v>
      </c>
      <c r="M339" s="22">
        <v>12</v>
      </c>
      <c r="N339" s="22">
        <v>5</v>
      </c>
      <c r="O339" s="22">
        <f>SUM(N339+M339)</f>
        <v>17</v>
      </c>
      <c r="P339" s="125">
        <v>39</v>
      </c>
      <c r="Q339" s="125">
        <v>11</v>
      </c>
      <c r="R339" s="125">
        <v>11</v>
      </c>
      <c r="S339" s="22">
        <v>9</v>
      </c>
      <c r="T339" s="22">
        <f t="shared" si="74"/>
        <v>20</v>
      </c>
      <c r="U339" s="30">
        <v>6</v>
      </c>
      <c r="V339" s="13">
        <f t="shared" si="69"/>
        <v>593</v>
      </c>
      <c r="W339" s="23">
        <f>SUM(L339:N339)</f>
        <v>109</v>
      </c>
      <c r="X339" s="14">
        <f t="shared" si="73"/>
        <v>30647</v>
      </c>
      <c r="Y339" s="24">
        <f t="shared" si="55"/>
        <v>30645</v>
      </c>
      <c r="Z339" s="204">
        <f t="shared" si="54"/>
        <v>30645</v>
      </c>
    </row>
    <row r="340" spans="1:26" ht="14.25" x14ac:dyDescent="0.2">
      <c r="A340" s="20">
        <v>44223.333333333336</v>
      </c>
      <c r="B340" s="30">
        <v>139</v>
      </c>
      <c r="C340" s="14">
        <f t="shared" si="65"/>
        <v>34101</v>
      </c>
      <c r="D340" s="30">
        <v>12</v>
      </c>
      <c r="E340" s="14">
        <f t="shared" si="66"/>
        <v>76</v>
      </c>
      <c r="F340" s="222">
        <f t="shared" si="60"/>
        <v>8.6330935251798566E-2</v>
      </c>
      <c r="G340" s="21">
        <f t="shared" si="67"/>
        <v>128.14285714285714</v>
      </c>
      <c r="H340" s="21">
        <f t="shared" si="64"/>
        <v>20.441176470588236</v>
      </c>
      <c r="I340" s="21">
        <f t="shared" si="71"/>
        <v>21.638655462184875</v>
      </c>
      <c r="J340" s="21">
        <f t="shared" si="58"/>
        <v>151.47058823529412</v>
      </c>
      <c r="K340" s="21">
        <f t="shared" si="72"/>
        <v>333.82352941176464</v>
      </c>
      <c r="L340" s="22">
        <v>72</v>
      </c>
      <c r="M340" s="22">
        <v>13</v>
      </c>
      <c r="N340" s="22">
        <v>3</v>
      </c>
      <c r="O340" s="22">
        <f>SUM(N340+M340)</f>
        <v>16</v>
      </c>
      <c r="P340" s="125">
        <v>37</v>
      </c>
      <c r="Q340" s="125">
        <v>13</v>
      </c>
      <c r="R340" s="125">
        <v>13</v>
      </c>
      <c r="S340" s="22">
        <v>16</v>
      </c>
      <c r="T340" s="22">
        <f t="shared" si="74"/>
        <v>29</v>
      </c>
      <c r="U340" s="30">
        <v>4</v>
      </c>
      <c r="V340" s="13">
        <f t="shared" si="69"/>
        <v>597</v>
      </c>
      <c r="W340" s="23">
        <f>SUM(L340:N340)</f>
        <v>88</v>
      </c>
      <c r="X340" s="14">
        <f t="shared" si="73"/>
        <v>30735</v>
      </c>
      <c r="Y340" s="24">
        <f t="shared" si="55"/>
        <v>30735</v>
      </c>
      <c r="Z340" s="204">
        <f t="shared" si="54"/>
        <v>30735</v>
      </c>
    </row>
    <row r="341" spans="1:26" ht="14.25" x14ac:dyDescent="0.2">
      <c r="A341" s="20">
        <v>44224.333333333336</v>
      </c>
      <c r="B341" s="30">
        <v>150</v>
      </c>
      <c r="C341" s="14">
        <f t="shared" si="65"/>
        <v>34251</v>
      </c>
      <c r="D341" s="30">
        <v>9</v>
      </c>
      <c r="E341" s="14">
        <f t="shared" si="66"/>
        <v>85</v>
      </c>
      <c r="F341" s="222">
        <f t="shared" si="60"/>
        <v>0.06</v>
      </c>
      <c r="G341" s="21">
        <f t="shared" si="67"/>
        <v>129.42857142857142</v>
      </c>
      <c r="H341" s="21">
        <f t="shared" si="64"/>
        <v>22.058823529411764</v>
      </c>
      <c r="I341" s="21">
        <f t="shared" si="71"/>
        <v>20.504201680672271</v>
      </c>
      <c r="J341" s="21">
        <f t="shared" si="58"/>
        <v>143.52941176470588</v>
      </c>
      <c r="K341" s="21">
        <f t="shared" si="72"/>
        <v>317.5</v>
      </c>
      <c r="L341" s="22">
        <v>72</v>
      </c>
      <c r="M341" s="22">
        <v>13</v>
      </c>
      <c r="N341" s="22">
        <v>4</v>
      </c>
      <c r="O341" s="22">
        <f t="shared" ref="O341:O342" si="75">SUM(N341+M341)</f>
        <v>17</v>
      </c>
      <c r="P341" s="125">
        <v>35</v>
      </c>
      <c r="Q341" s="125">
        <v>14</v>
      </c>
      <c r="R341" s="125">
        <v>15</v>
      </c>
      <c r="S341" s="22">
        <v>14</v>
      </c>
      <c r="T341" s="22">
        <f t="shared" si="74"/>
        <v>29</v>
      </c>
      <c r="U341" s="30">
        <v>2</v>
      </c>
      <c r="V341" s="13">
        <f t="shared" si="69"/>
        <v>599</v>
      </c>
      <c r="W341" s="23">
        <f>SUM(L341:N341)</f>
        <v>89</v>
      </c>
      <c r="X341" s="14">
        <f t="shared" si="73"/>
        <v>30824</v>
      </c>
      <c r="Y341" s="24">
        <f t="shared" si="55"/>
        <v>30825</v>
      </c>
      <c r="Z341" s="204">
        <f t="shared" si="54"/>
        <v>30825</v>
      </c>
    </row>
    <row r="342" spans="1:26" ht="14.25" x14ac:dyDescent="0.2">
      <c r="A342" s="20">
        <v>44225.333333333336</v>
      </c>
      <c r="B342" s="23">
        <v>149</v>
      </c>
      <c r="C342" s="14">
        <f t="shared" si="65"/>
        <v>34400</v>
      </c>
      <c r="D342" s="30">
        <v>39</v>
      </c>
      <c r="E342" s="14">
        <f t="shared" si="66"/>
        <v>124</v>
      </c>
      <c r="F342" s="222">
        <f t="shared" si="60"/>
        <v>0.26174496644295303</v>
      </c>
      <c r="G342" s="21">
        <f t="shared" si="67"/>
        <v>124.42857142857143</v>
      </c>
      <c r="H342" s="21">
        <f t="shared" si="64"/>
        <v>21.911764705882355</v>
      </c>
      <c r="I342" s="21">
        <f t="shared" si="71"/>
        <v>19.915966386554622</v>
      </c>
      <c r="J342" s="21">
        <f t="shared" si="58"/>
        <v>139.41176470588235</v>
      </c>
      <c r="K342" s="21">
        <f t="shared" si="72"/>
        <v>316.32352941176475</v>
      </c>
      <c r="L342" s="22">
        <v>56</v>
      </c>
      <c r="M342" s="22">
        <v>13</v>
      </c>
      <c r="N342" s="22">
        <v>3</v>
      </c>
      <c r="O342" s="22">
        <f t="shared" si="75"/>
        <v>16</v>
      </c>
      <c r="P342" s="125">
        <v>34</v>
      </c>
      <c r="Q342" s="125">
        <v>14</v>
      </c>
      <c r="R342" s="125">
        <v>16</v>
      </c>
      <c r="S342" s="22">
        <v>15</v>
      </c>
      <c r="T342" s="22">
        <f t="shared" si="74"/>
        <v>31</v>
      </c>
      <c r="U342" s="30">
        <v>5</v>
      </c>
      <c r="V342" s="13">
        <f t="shared" si="69"/>
        <v>604</v>
      </c>
      <c r="W342" s="23">
        <f>SUM(L342:N342)</f>
        <v>72</v>
      </c>
      <c r="X342" s="14">
        <f t="shared" si="73"/>
        <v>30896</v>
      </c>
      <c r="Y342" s="24">
        <f t="shared" si="55"/>
        <v>30895</v>
      </c>
      <c r="Z342" s="204">
        <f t="shared" si="54"/>
        <v>30895</v>
      </c>
    </row>
    <row r="343" spans="1:26" ht="14.25" x14ac:dyDescent="0.2">
      <c r="A343" s="20">
        <v>44226.333333333336</v>
      </c>
      <c r="B343" s="23">
        <v>109</v>
      </c>
      <c r="C343" s="14">
        <f t="shared" si="65"/>
        <v>34509</v>
      </c>
      <c r="D343" s="30">
        <v>13</v>
      </c>
      <c r="E343" s="14">
        <f t="shared" si="66"/>
        <v>137</v>
      </c>
      <c r="F343" s="222">
        <f t="shared" si="60"/>
        <v>0.11926605504587157</v>
      </c>
      <c r="G343" s="21">
        <f t="shared" si="67"/>
        <v>118.71428571428571</v>
      </c>
      <c r="H343" s="21">
        <f t="shared" si="64"/>
        <v>16.029411764705884</v>
      </c>
      <c r="I343" s="21">
        <f t="shared" si="71"/>
        <v>18.844537815126049</v>
      </c>
      <c r="J343" s="21">
        <f t="shared" si="58"/>
        <v>131.91176470588235</v>
      </c>
      <c r="K343" s="21">
        <f t="shared" si="72"/>
        <v>308.97058823529414</v>
      </c>
      <c r="L343" s="22"/>
      <c r="M343" s="22"/>
      <c r="N343" s="22"/>
      <c r="O343" s="22"/>
      <c r="P343" s="125"/>
      <c r="Q343" s="125"/>
      <c r="R343" s="125"/>
      <c r="S343" s="22"/>
      <c r="T343" s="22"/>
      <c r="U343" s="30">
        <v>3</v>
      </c>
      <c r="V343" s="13">
        <f t="shared" si="69"/>
        <v>607</v>
      </c>
      <c r="W343" s="23">
        <v>72</v>
      </c>
      <c r="X343" s="14">
        <f t="shared" si="73"/>
        <v>30968</v>
      </c>
      <c r="Y343" s="24">
        <f t="shared" si="55"/>
        <v>30970</v>
      </c>
      <c r="Z343" s="204">
        <f t="shared" ref="Z343:Z361" si="76">IF(Y343&gt;Y342,Y343,Y342)</f>
        <v>30970</v>
      </c>
    </row>
    <row r="344" spans="1:26" ht="14.25" x14ac:dyDescent="0.2">
      <c r="A344" s="20">
        <v>44227.333333333336</v>
      </c>
      <c r="B344" s="30">
        <v>50</v>
      </c>
      <c r="C344" s="14">
        <f t="shared" si="65"/>
        <v>34559</v>
      </c>
      <c r="D344" s="30">
        <v>12</v>
      </c>
      <c r="E344" s="14">
        <f t="shared" si="66"/>
        <v>149</v>
      </c>
      <c r="F344" s="222">
        <f t="shared" si="60"/>
        <v>0.24</v>
      </c>
      <c r="G344" s="21">
        <f t="shared" si="67"/>
        <v>114.71428571428571</v>
      </c>
      <c r="H344" s="21">
        <f t="shared" si="64"/>
        <v>7.3529411764705888</v>
      </c>
      <c r="I344" s="21">
        <f t="shared" si="71"/>
        <v>19.033613445378148</v>
      </c>
      <c r="J344" s="21">
        <f t="shared" si="58"/>
        <v>133.23529411764704</v>
      </c>
      <c r="K344" s="21">
        <f t="shared" si="72"/>
        <v>305.88235294117646</v>
      </c>
      <c r="L344" s="22"/>
      <c r="M344" s="22"/>
      <c r="N344" s="22"/>
      <c r="O344" s="22"/>
      <c r="P344" s="125"/>
      <c r="Q344" s="125"/>
      <c r="R344" s="125"/>
      <c r="S344" s="22"/>
      <c r="T344" s="22"/>
      <c r="U344" s="30">
        <v>3</v>
      </c>
      <c r="V344" s="13">
        <f t="shared" si="69"/>
        <v>610</v>
      </c>
      <c r="W344" s="23">
        <v>72</v>
      </c>
      <c r="X344" s="14">
        <f t="shared" si="73"/>
        <v>31040</v>
      </c>
      <c r="Y344" s="24">
        <f t="shared" ref="Y344:Y361" si="77">MROUND(X344,5)</f>
        <v>31040</v>
      </c>
      <c r="Z344" s="204">
        <f t="shared" si="76"/>
        <v>31040</v>
      </c>
    </row>
    <row r="345" spans="1:26" ht="14.25" x14ac:dyDescent="0.2">
      <c r="A345" s="20">
        <v>44228.333333333336</v>
      </c>
      <c r="B345" s="23">
        <v>95</v>
      </c>
      <c r="C345" s="14">
        <f t="shared" si="65"/>
        <v>34654</v>
      </c>
      <c r="D345" s="30">
        <v>8</v>
      </c>
      <c r="E345" s="14">
        <f t="shared" si="66"/>
        <v>157</v>
      </c>
      <c r="F345" s="222">
        <f t="shared" si="60"/>
        <v>8.4210526315789472E-2</v>
      </c>
      <c r="G345" s="21">
        <f t="shared" si="67"/>
        <v>110</v>
      </c>
      <c r="H345" s="21">
        <f t="shared" si="64"/>
        <v>13.970588235294118</v>
      </c>
      <c r="I345" s="21">
        <f t="shared" si="71"/>
        <v>18.298319327731097</v>
      </c>
      <c r="J345" s="21">
        <f t="shared" si="58"/>
        <v>128.08823529411768</v>
      </c>
      <c r="K345" s="21">
        <f t="shared" si="72"/>
        <v>294.41176470588243</v>
      </c>
      <c r="L345" s="22">
        <v>40</v>
      </c>
      <c r="M345" s="22">
        <v>16</v>
      </c>
      <c r="N345" s="22">
        <v>3</v>
      </c>
      <c r="O345" s="22">
        <f t="shared" ref="O345:O349" si="78">SUM(N345+M345)</f>
        <v>19</v>
      </c>
      <c r="P345" s="125">
        <v>38</v>
      </c>
      <c r="Q345" s="125">
        <v>10</v>
      </c>
      <c r="R345" s="125">
        <v>12</v>
      </c>
      <c r="S345" s="22">
        <v>19</v>
      </c>
      <c r="T345" s="22">
        <f t="shared" ref="T345:T349" si="79">S345+R345</f>
        <v>31</v>
      </c>
      <c r="U345" s="30">
        <v>3</v>
      </c>
      <c r="V345" s="13">
        <f t="shared" si="69"/>
        <v>613</v>
      </c>
      <c r="W345" s="23">
        <f>SUM(L345:N345)</f>
        <v>59</v>
      </c>
      <c r="X345" s="14">
        <f t="shared" si="73"/>
        <v>31099</v>
      </c>
      <c r="Y345" s="24">
        <f t="shared" si="77"/>
        <v>31100</v>
      </c>
      <c r="Z345" s="204">
        <f t="shared" si="76"/>
        <v>31100</v>
      </c>
    </row>
    <row r="346" spans="1:26" ht="14.25" x14ac:dyDescent="0.2">
      <c r="A346" s="20">
        <v>44229.333333333336</v>
      </c>
      <c r="B346" s="30">
        <v>139</v>
      </c>
      <c r="C346" s="14">
        <f t="shared" si="65"/>
        <v>34793</v>
      </c>
      <c r="D346" s="30">
        <v>22</v>
      </c>
      <c r="E346" s="14">
        <f t="shared" si="66"/>
        <v>179</v>
      </c>
      <c r="F346" s="222">
        <f t="shared" si="60"/>
        <v>0.15827338129496402</v>
      </c>
      <c r="G346" s="21">
        <f t="shared" si="67"/>
        <v>107.28571428571429</v>
      </c>
      <c r="H346" s="21">
        <f t="shared" si="64"/>
        <v>20.441176470588236</v>
      </c>
      <c r="I346" s="21">
        <f t="shared" si="71"/>
        <v>17.457983193277311</v>
      </c>
      <c r="J346" s="21">
        <f t="shared" si="58"/>
        <v>122.20588235294117</v>
      </c>
      <c r="K346" s="21">
        <f t="shared" si="72"/>
        <v>282.20588235294116</v>
      </c>
      <c r="L346" s="22">
        <v>50</v>
      </c>
      <c r="M346" s="22">
        <v>20</v>
      </c>
      <c r="N346" s="22">
        <v>4</v>
      </c>
      <c r="O346" s="22">
        <f t="shared" si="78"/>
        <v>24</v>
      </c>
      <c r="P346" s="125">
        <v>44</v>
      </c>
      <c r="Q346" s="125">
        <v>4</v>
      </c>
      <c r="R346" s="125">
        <v>6</v>
      </c>
      <c r="S346" s="22">
        <v>14</v>
      </c>
      <c r="T346" s="22">
        <f t="shared" si="79"/>
        <v>20</v>
      </c>
      <c r="U346" s="30">
        <v>2</v>
      </c>
      <c r="V346" s="13">
        <f t="shared" si="69"/>
        <v>615</v>
      </c>
      <c r="W346" s="23">
        <f>SUM(L346:N346)</f>
        <v>74</v>
      </c>
      <c r="X346" s="14">
        <f t="shared" si="73"/>
        <v>31173</v>
      </c>
      <c r="Y346" s="24">
        <f t="shared" si="77"/>
        <v>31175</v>
      </c>
      <c r="Z346" s="204">
        <f t="shared" si="76"/>
        <v>31175</v>
      </c>
    </row>
    <row r="347" spans="1:26" ht="14.25" x14ac:dyDescent="0.2">
      <c r="A347" s="20">
        <v>44230.333333333336</v>
      </c>
      <c r="B347" s="30">
        <v>111</v>
      </c>
      <c r="C347" s="14">
        <f t="shared" si="65"/>
        <v>34904</v>
      </c>
      <c r="D347" s="30">
        <v>16</v>
      </c>
      <c r="E347" s="14">
        <f t="shared" si="66"/>
        <v>195</v>
      </c>
      <c r="F347" s="222">
        <f t="shared" si="60"/>
        <v>0.14414414414414414</v>
      </c>
      <c r="G347" s="21">
        <f t="shared" si="67"/>
        <v>103.28571428571429</v>
      </c>
      <c r="H347" s="21">
        <f t="shared" si="64"/>
        <v>16.323529411764707</v>
      </c>
      <c r="I347" s="21">
        <f t="shared" si="71"/>
        <v>16.869747899159666</v>
      </c>
      <c r="J347" s="21">
        <f t="shared" si="58"/>
        <v>118.08823529411765</v>
      </c>
      <c r="K347" s="21">
        <f t="shared" si="72"/>
        <v>269.55882352941177</v>
      </c>
      <c r="L347" s="22">
        <v>46</v>
      </c>
      <c r="M347" s="22">
        <v>16</v>
      </c>
      <c r="N347" s="214">
        <v>3</v>
      </c>
      <c r="O347" s="22">
        <f t="shared" si="78"/>
        <v>19</v>
      </c>
      <c r="P347" s="125">
        <v>39</v>
      </c>
      <c r="Q347" s="125">
        <v>9</v>
      </c>
      <c r="R347" s="125">
        <v>10</v>
      </c>
      <c r="S347" s="22">
        <v>13</v>
      </c>
      <c r="T347" s="22">
        <f t="shared" si="79"/>
        <v>23</v>
      </c>
      <c r="U347" s="23">
        <v>0</v>
      </c>
      <c r="V347" s="13">
        <f t="shared" si="69"/>
        <v>615</v>
      </c>
      <c r="W347" s="23">
        <f>SUM(L347:N347)</f>
        <v>65</v>
      </c>
      <c r="X347" s="14">
        <f t="shared" si="73"/>
        <v>31238</v>
      </c>
      <c r="Y347" s="24">
        <f t="shared" si="77"/>
        <v>31240</v>
      </c>
      <c r="Z347" s="204">
        <f t="shared" si="76"/>
        <v>31240</v>
      </c>
    </row>
    <row r="348" spans="1:26" ht="14.25" x14ac:dyDescent="0.2">
      <c r="A348" s="20">
        <v>44231.333333333336</v>
      </c>
      <c r="B348" s="30">
        <v>117</v>
      </c>
      <c r="C348" s="14">
        <f t="shared" si="65"/>
        <v>35021</v>
      </c>
      <c r="D348" s="30">
        <v>26</v>
      </c>
      <c r="E348" s="14">
        <f t="shared" si="66"/>
        <v>221</v>
      </c>
      <c r="F348" s="222">
        <f t="shared" si="60"/>
        <v>0.22222222222222221</v>
      </c>
      <c r="G348" s="21">
        <f t="shared" si="67"/>
        <v>100.42857142857143</v>
      </c>
      <c r="H348" s="21">
        <f t="shared" si="64"/>
        <v>17.205882352941178</v>
      </c>
      <c r="I348" s="21">
        <f t="shared" si="71"/>
        <v>16.176470588235293</v>
      </c>
      <c r="J348" s="21">
        <f t="shared" si="58"/>
        <v>113.23529411764706</v>
      </c>
      <c r="K348" s="21">
        <f t="shared" si="72"/>
        <v>256.76470588235293</v>
      </c>
      <c r="L348" s="22">
        <v>45</v>
      </c>
      <c r="M348" s="22">
        <v>15</v>
      </c>
      <c r="N348" s="22">
        <v>1</v>
      </c>
      <c r="O348" s="22">
        <f t="shared" si="78"/>
        <v>16</v>
      </c>
      <c r="P348" s="125">
        <v>39</v>
      </c>
      <c r="Q348" s="125">
        <v>9</v>
      </c>
      <c r="R348" s="125">
        <v>11</v>
      </c>
      <c r="S348" s="22">
        <v>10</v>
      </c>
      <c r="T348" s="22">
        <f t="shared" si="79"/>
        <v>21</v>
      </c>
      <c r="U348" s="30">
        <v>4</v>
      </c>
      <c r="V348" s="13">
        <f t="shared" si="69"/>
        <v>619</v>
      </c>
      <c r="W348" s="23">
        <f>SUM(L348:N348)</f>
        <v>61</v>
      </c>
      <c r="X348" s="14">
        <f t="shared" si="73"/>
        <v>31299</v>
      </c>
      <c r="Y348" s="24">
        <f t="shared" si="77"/>
        <v>31300</v>
      </c>
      <c r="Z348" s="204">
        <f t="shared" si="76"/>
        <v>31300</v>
      </c>
    </row>
    <row r="349" spans="1:26" ht="14.25" x14ac:dyDescent="0.2">
      <c r="A349" s="20">
        <v>44232.333333333336</v>
      </c>
      <c r="B349" s="23">
        <v>130</v>
      </c>
      <c r="C349" s="14">
        <f t="shared" si="65"/>
        <v>35151</v>
      </c>
      <c r="D349" s="30">
        <v>28</v>
      </c>
      <c r="E349" s="14">
        <f t="shared" si="66"/>
        <v>249</v>
      </c>
      <c r="F349" s="222">
        <f t="shared" si="60"/>
        <v>0.2153846153846154</v>
      </c>
      <c r="G349" s="21">
        <f t="shared" si="67"/>
        <v>96.285714285714292</v>
      </c>
      <c r="H349" s="21">
        <f t="shared" si="64"/>
        <v>19.117647058823529</v>
      </c>
      <c r="I349" s="21">
        <f t="shared" si="71"/>
        <v>15.777310924369747</v>
      </c>
      <c r="J349" s="21">
        <f t="shared" si="58"/>
        <v>110.44117647058823</v>
      </c>
      <c r="K349" s="21">
        <f t="shared" si="72"/>
        <v>249.85294117647058</v>
      </c>
      <c r="L349" s="22">
        <v>46</v>
      </c>
      <c r="M349" s="22">
        <v>13</v>
      </c>
      <c r="N349" s="22">
        <v>1</v>
      </c>
      <c r="O349" s="22">
        <f t="shared" si="78"/>
        <v>14</v>
      </c>
      <c r="P349" s="125">
        <v>40</v>
      </c>
      <c r="Q349" s="125">
        <v>9</v>
      </c>
      <c r="R349" s="125">
        <v>10</v>
      </c>
      <c r="S349" s="22">
        <v>19</v>
      </c>
      <c r="T349" s="22">
        <f t="shared" si="79"/>
        <v>29</v>
      </c>
      <c r="U349" s="23">
        <v>0</v>
      </c>
      <c r="V349" s="13">
        <f t="shared" si="69"/>
        <v>619</v>
      </c>
      <c r="W349" s="23">
        <f>SUM(L349:N349)</f>
        <v>60</v>
      </c>
      <c r="X349" s="14">
        <f t="shared" si="73"/>
        <v>31359</v>
      </c>
      <c r="Y349" s="24">
        <f t="shared" si="77"/>
        <v>31360</v>
      </c>
      <c r="Z349" s="204">
        <f t="shared" si="76"/>
        <v>31360</v>
      </c>
    </row>
    <row r="350" spans="1:26" ht="14.25" x14ac:dyDescent="0.2">
      <c r="A350" s="20">
        <v>44233.333333333336</v>
      </c>
      <c r="B350" s="30">
        <v>81</v>
      </c>
      <c r="C350" s="14">
        <f t="shared" si="65"/>
        <v>35232</v>
      </c>
      <c r="D350" s="30">
        <v>26</v>
      </c>
      <c r="E350" s="14">
        <f t="shared" si="66"/>
        <v>275</v>
      </c>
      <c r="F350" s="222">
        <f t="shared" si="60"/>
        <v>0.32098765432098764</v>
      </c>
      <c r="G350" s="21">
        <f t="shared" si="67"/>
        <v>90.857142857142861</v>
      </c>
      <c r="H350" s="21">
        <f t="shared" si="64"/>
        <v>11.911764705882353</v>
      </c>
      <c r="I350" s="21">
        <f t="shared" si="71"/>
        <v>15.1890756302521</v>
      </c>
      <c r="J350" s="21">
        <f t="shared" si="58"/>
        <v>106.3235294117647</v>
      </c>
      <c r="K350" s="21">
        <f t="shared" si="72"/>
        <v>238.23529411764704</v>
      </c>
      <c r="L350" s="22"/>
      <c r="M350" s="22"/>
      <c r="N350" s="22"/>
      <c r="O350" s="22"/>
      <c r="P350" s="125"/>
      <c r="Q350" s="125"/>
      <c r="R350" s="125"/>
      <c r="S350" s="22"/>
      <c r="T350" s="22"/>
      <c r="U350" s="23">
        <v>0</v>
      </c>
      <c r="V350" s="13">
        <f t="shared" si="69"/>
        <v>619</v>
      </c>
      <c r="W350" s="23">
        <v>60</v>
      </c>
      <c r="X350" s="14">
        <f t="shared" si="73"/>
        <v>31419</v>
      </c>
      <c r="Y350" s="24">
        <f t="shared" si="77"/>
        <v>31420</v>
      </c>
      <c r="Z350" s="204">
        <f t="shared" si="76"/>
        <v>31420</v>
      </c>
    </row>
    <row r="351" spans="1:26" ht="14.25" x14ac:dyDescent="0.2">
      <c r="A351" s="20">
        <v>44234.333333333336</v>
      </c>
      <c r="B351" s="23">
        <v>30</v>
      </c>
      <c r="C351" s="14">
        <f t="shared" si="65"/>
        <v>35262</v>
      </c>
      <c r="D351" s="30">
        <v>11</v>
      </c>
      <c r="E351" s="14">
        <f t="shared" si="66"/>
        <v>286</v>
      </c>
      <c r="F351" s="222">
        <f t="shared" si="60"/>
        <v>0.36666666666666664</v>
      </c>
      <c r="G351" s="21">
        <f t="shared" si="67"/>
        <v>88.285714285714292</v>
      </c>
      <c r="H351" s="21">
        <f t="shared" si="64"/>
        <v>4.4117647058823533</v>
      </c>
      <c r="I351" s="21">
        <f t="shared" si="71"/>
        <v>14.768907563025209</v>
      </c>
      <c r="J351" s="21">
        <f t="shared" si="58"/>
        <v>103.38235294117646</v>
      </c>
      <c r="K351" s="21">
        <f t="shared" si="72"/>
        <v>236.61764705882351</v>
      </c>
      <c r="L351" s="22"/>
      <c r="M351" s="22"/>
      <c r="N351" s="22"/>
      <c r="O351" s="22"/>
      <c r="P351" s="125"/>
      <c r="Q351" s="125"/>
      <c r="R351" s="125"/>
      <c r="S351" s="22"/>
      <c r="T351" s="22"/>
      <c r="U351" s="23">
        <v>0</v>
      </c>
      <c r="V351" s="13">
        <f t="shared" si="69"/>
        <v>619</v>
      </c>
      <c r="W351" s="23">
        <v>60</v>
      </c>
      <c r="X351" s="14">
        <f t="shared" si="73"/>
        <v>31479</v>
      </c>
      <c r="Y351" s="24">
        <f t="shared" si="77"/>
        <v>31480</v>
      </c>
      <c r="Z351" s="204">
        <f t="shared" si="76"/>
        <v>31480</v>
      </c>
    </row>
    <row r="352" spans="1:26" ht="14.25" x14ac:dyDescent="0.2">
      <c r="A352" s="20">
        <v>44235.333333333336</v>
      </c>
      <c r="B352" s="23">
        <v>66</v>
      </c>
      <c r="C352" s="14">
        <f t="shared" si="65"/>
        <v>35328</v>
      </c>
      <c r="D352" s="30">
        <v>8</v>
      </c>
      <c r="E352" s="14">
        <f t="shared" si="66"/>
        <v>294</v>
      </c>
      <c r="F352" s="222">
        <f t="shared" si="60"/>
        <v>0.12121212121212122</v>
      </c>
      <c r="G352" s="21">
        <f t="shared" si="67"/>
        <v>83.142857142857139</v>
      </c>
      <c r="H352" s="21">
        <f t="shared" si="64"/>
        <v>9.7058823529411775</v>
      </c>
      <c r="I352" s="21">
        <f t="shared" si="71"/>
        <v>14.159663865546218</v>
      </c>
      <c r="J352" s="21">
        <f t="shared" si="58"/>
        <v>99.117647058823522</v>
      </c>
      <c r="K352" s="21">
        <f t="shared" si="72"/>
        <v>227.20588235294122</v>
      </c>
      <c r="L352" s="22">
        <v>51</v>
      </c>
      <c r="M352" s="22">
        <v>15</v>
      </c>
      <c r="N352" s="22">
        <v>3</v>
      </c>
      <c r="O352" s="22">
        <f t="shared" ref="O352:O356" si="80">SUM(N352+M352)</f>
        <v>18</v>
      </c>
      <c r="P352" s="125">
        <v>39</v>
      </c>
      <c r="Q352" s="125">
        <v>9</v>
      </c>
      <c r="R352" s="125">
        <v>11</v>
      </c>
      <c r="S352" s="22">
        <v>12</v>
      </c>
      <c r="T352" s="22">
        <f t="shared" ref="T352" si="81">S352+R352</f>
        <v>23</v>
      </c>
      <c r="U352" s="30">
        <v>1</v>
      </c>
      <c r="V352" s="13">
        <f t="shared" si="69"/>
        <v>620</v>
      </c>
      <c r="W352" s="23">
        <f>SUM(L352:N352)</f>
        <v>69</v>
      </c>
      <c r="X352" s="14">
        <f t="shared" si="73"/>
        <v>31548</v>
      </c>
      <c r="Y352" s="24">
        <f t="shared" si="77"/>
        <v>31550</v>
      </c>
      <c r="Z352" s="204">
        <f t="shared" si="76"/>
        <v>31550</v>
      </c>
    </row>
    <row r="353" spans="1:26" ht="14.25" x14ac:dyDescent="0.2">
      <c r="A353" s="20">
        <v>44236.333333333336</v>
      </c>
      <c r="B353" s="30">
        <v>101</v>
      </c>
      <c r="C353" s="14">
        <f t="shared" si="65"/>
        <v>35429</v>
      </c>
      <c r="D353" s="30">
        <v>25</v>
      </c>
      <c r="E353" s="14">
        <f t="shared" si="66"/>
        <v>319</v>
      </c>
      <c r="F353" s="222">
        <f t="shared" si="60"/>
        <v>0.24752475247524752</v>
      </c>
      <c r="G353" s="21">
        <f t="shared" si="67"/>
        <v>74.714285714285708</v>
      </c>
      <c r="H353" s="21">
        <f t="shared" si="64"/>
        <v>14.852941176470589</v>
      </c>
      <c r="I353" s="21">
        <f t="shared" si="71"/>
        <v>13.361344537815127</v>
      </c>
      <c r="J353" s="21">
        <f t="shared" si="58"/>
        <v>93.529411764705884</v>
      </c>
      <c r="K353" s="21">
        <f t="shared" si="72"/>
        <v>215.73529411764707</v>
      </c>
      <c r="L353" s="22">
        <v>49</v>
      </c>
      <c r="M353" s="22">
        <v>13</v>
      </c>
      <c r="N353" s="22">
        <v>3</v>
      </c>
      <c r="O353" s="22">
        <f t="shared" si="80"/>
        <v>16</v>
      </c>
      <c r="P353" s="125">
        <v>40</v>
      </c>
      <c r="Q353" s="125">
        <v>8</v>
      </c>
      <c r="R353" s="125">
        <v>10</v>
      </c>
      <c r="S353" s="22">
        <v>10</v>
      </c>
      <c r="T353" s="22"/>
      <c r="U353" s="23">
        <v>1</v>
      </c>
      <c r="V353" s="13">
        <f t="shared" si="69"/>
        <v>621</v>
      </c>
      <c r="W353" s="23">
        <f>SUM(L353:N353)</f>
        <v>65</v>
      </c>
      <c r="X353" s="14">
        <f t="shared" si="73"/>
        <v>31613</v>
      </c>
      <c r="Y353" s="24">
        <f t="shared" si="77"/>
        <v>31615</v>
      </c>
      <c r="Z353" s="204">
        <f t="shared" si="76"/>
        <v>31615</v>
      </c>
    </row>
    <row r="354" spans="1:26" ht="14.25" x14ac:dyDescent="0.2">
      <c r="A354" s="20">
        <v>44237.333333333336</v>
      </c>
      <c r="B354" s="30">
        <v>93</v>
      </c>
      <c r="C354" s="14">
        <f t="shared" si="65"/>
        <v>35522</v>
      </c>
      <c r="D354" s="30">
        <v>22</v>
      </c>
      <c r="E354" s="14">
        <f t="shared" si="66"/>
        <v>341</v>
      </c>
      <c r="F354" s="222">
        <f t="shared" si="60"/>
        <v>0.23655913978494625</v>
      </c>
      <c r="G354" s="21">
        <f t="shared" si="67"/>
        <v>74.714285714285708</v>
      </c>
      <c r="H354" s="21">
        <f t="shared" si="64"/>
        <v>13.676470588235295</v>
      </c>
      <c r="I354" s="21">
        <f t="shared" si="71"/>
        <v>12.983193277310926</v>
      </c>
      <c r="J354" s="21">
        <f t="shared" si="58"/>
        <v>90.882352941176478</v>
      </c>
      <c r="K354" s="21">
        <f t="shared" si="72"/>
        <v>208.97058823529414</v>
      </c>
      <c r="L354" s="22">
        <v>46</v>
      </c>
      <c r="M354" s="22">
        <v>12</v>
      </c>
      <c r="N354" s="22">
        <v>1</v>
      </c>
      <c r="O354" s="22">
        <f t="shared" si="80"/>
        <v>13</v>
      </c>
      <c r="P354" s="125">
        <v>39</v>
      </c>
      <c r="Q354" s="125">
        <v>7</v>
      </c>
      <c r="R354" s="125">
        <v>9</v>
      </c>
      <c r="S354" s="22">
        <v>17</v>
      </c>
      <c r="T354" s="22"/>
      <c r="U354" s="30">
        <v>2</v>
      </c>
      <c r="V354" s="13">
        <f t="shared" si="69"/>
        <v>623</v>
      </c>
      <c r="W354" s="23">
        <f>SUM(L354:N354)</f>
        <v>59</v>
      </c>
      <c r="X354" s="14">
        <f t="shared" si="73"/>
        <v>31672</v>
      </c>
      <c r="Y354" s="24">
        <f t="shared" si="77"/>
        <v>31670</v>
      </c>
      <c r="Z354" s="204">
        <f t="shared" si="76"/>
        <v>31670</v>
      </c>
    </row>
    <row r="355" spans="1:26" ht="14.25" x14ac:dyDescent="0.2">
      <c r="A355" s="20">
        <v>44238.333333333336</v>
      </c>
      <c r="B355" s="23">
        <v>81</v>
      </c>
      <c r="C355" s="14">
        <f t="shared" si="65"/>
        <v>35603</v>
      </c>
      <c r="D355" s="30">
        <v>16</v>
      </c>
      <c r="E355" s="14">
        <f t="shared" si="66"/>
        <v>357</v>
      </c>
      <c r="F355" s="222">
        <f t="shared" si="60"/>
        <v>0.19753086419753085</v>
      </c>
      <c r="G355" s="21">
        <f t="shared" si="67"/>
        <v>73.142857142857139</v>
      </c>
      <c r="H355" s="21">
        <f t="shared" si="64"/>
        <v>11.911764705882353</v>
      </c>
      <c r="I355" s="21">
        <f t="shared" si="71"/>
        <v>12.226890756302522</v>
      </c>
      <c r="J355" s="21">
        <f t="shared" si="58"/>
        <v>85.588235294117652</v>
      </c>
      <c r="K355" s="21">
        <f t="shared" si="72"/>
        <v>198.8235294117647</v>
      </c>
      <c r="L355" s="22">
        <v>52</v>
      </c>
      <c r="M355" s="22">
        <v>13</v>
      </c>
      <c r="N355" s="22">
        <v>2</v>
      </c>
      <c r="O355" s="22">
        <f t="shared" si="80"/>
        <v>15</v>
      </c>
      <c r="P355" s="125">
        <v>35</v>
      </c>
      <c r="Q355" s="125">
        <v>13</v>
      </c>
      <c r="R355" s="125">
        <v>15</v>
      </c>
      <c r="S355" s="22">
        <v>21</v>
      </c>
      <c r="T355" s="22"/>
      <c r="U355" s="23">
        <v>1</v>
      </c>
      <c r="V355" s="13">
        <f t="shared" si="69"/>
        <v>624</v>
      </c>
      <c r="W355" s="23">
        <f>SUM(L355:N355)</f>
        <v>67</v>
      </c>
      <c r="X355" s="14">
        <f t="shared" si="73"/>
        <v>31739</v>
      </c>
      <c r="Y355" s="24">
        <f t="shared" si="77"/>
        <v>31740</v>
      </c>
      <c r="Z355" s="204">
        <f t="shared" si="76"/>
        <v>31740</v>
      </c>
    </row>
    <row r="356" spans="1:26" ht="14.25" x14ac:dyDescent="0.2">
      <c r="A356" s="20">
        <v>44239.333333333336</v>
      </c>
      <c r="B356" s="23">
        <v>71</v>
      </c>
      <c r="C356" s="14">
        <f t="shared" si="65"/>
        <v>35674</v>
      </c>
      <c r="D356" s="30">
        <v>21</v>
      </c>
      <c r="E356" s="14">
        <f t="shared" si="66"/>
        <v>378</v>
      </c>
      <c r="F356" s="222">
        <f t="shared" si="60"/>
        <v>0.29577464788732394</v>
      </c>
      <c r="G356" s="21">
        <f t="shared" si="67"/>
        <v>74.714285714285708</v>
      </c>
      <c r="H356" s="21">
        <f t="shared" si="64"/>
        <v>10.441176470588236</v>
      </c>
      <c r="I356" s="21">
        <f t="shared" si="71"/>
        <v>10.987394957983193</v>
      </c>
      <c r="J356" s="21">
        <f t="shared" si="58"/>
        <v>76.911764705882348</v>
      </c>
      <c r="K356" s="21">
        <f t="shared" si="72"/>
        <v>187.35294117647058</v>
      </c>
      <c r="L356" s="22">
        <v>46</v>
      </c>
      <c r="M356" s="22">
        <v>11</v>
      </c>
      <c r="N356" s="22">
        <v>1</v>
      </c>
      <c r="O356" s="22">
        <f t="shared" si="80"/>
        <v>12</v>
      </c>
      <c r="P356" s="125">
        <v>36</v>
      </c>
      <c r="Q356" s="125">
        <v>12</v>
      </c>
      <c r="R356" s="125">
        <v>14</v>
      </c>
      <c r="S356" s="22">
        <v>24</v>
      </c>
      <c r="T356" s="22"/>
      <c r="U356" s="23">
        <v>1</v>
      </c>
      <c r="V356" s="13">
        <f t="shared" si="69"/>
        <v>625</v>
      </c>
      <c r="W356" s="23">
        <f>SUM(L356:N356)</f>
        <v>58</v>
      </c>
      <c r="X356" s="14">
        <f t="shared" si="73"/>
        <v>31797</v>
      </c>
      <c r="Y356" s="24">
        <f t="shared" si="77"/>
        <v>31795</v>
      </c>
      <c r="Z356" s="204">
        <f t="shared" si="76"/>
        <v>31795</v>
      </c>
    </row>
    <row r="357" spans="1:26" ht="14.25" x14ac:dyDescent="0.2">
      <c r="A357" s="20">
        <v>44240.333333333336</v>
      </c>
      <c r="B357" s="23">
        <v>81</v>
      </c>
      <c r="C357" s="14">
        <f t="shared" si="65"/>
        <v>35755</v>
      </c>
      <c r="D357" s="30">
        <v>12</v>
      </c>
      <c r="E357" s="14">
        <f t="shared" si="66"/>
        <v>390</v>
      </c>
      <c r="F357" s="222">
        <f t="shared" si="60"/>
        <v>0.14814814814814814</v>
      </c>
      <c r="G357" s="21">
        <f t="shared" si="67"/>
        <v>70.857142857142861</v>
      </c>
      <c r="H357" s="21">
        <f t="shared" si="64"/>
        <v>11.911764705882353</v>
      </c>
      <c r="I357" s="21">
        <f t="shared" si="71"/>
        <v>10.987394957983193</v>
      </c>
      <c r="J357" s="21">
        <f t="shared" si="58"/>
        <v>76.911764705882348</v>
      </c>
      <c r="K357" s="21">
        <f t="shared" si="72"/>
        <v>183.23529411764704</v>
      </c>
      <c r="L357" s="22"/>
      <c r="M357" s="22"/>
      <c r="N357" s="22"/>
      <c r="O357" s="22"/>
      <c r="P357" s="125"/>
      <c r="Q357" s="125"/>
      <c r="R357" s="125"/>
      <c r="S357" s="22"/>
      <c r="T357" s="22"/>
      <c r="U357" s="23">
        <v>0</v>
      </c>
      <c r="V357" s="13">
        <f t="shared" si="69"/>
        <v>625</v>
      </c>
      <c r="W357" s="23">
        <v>58</v>
      </c>
      <c r="X357" s="14">
        <f t="shared" si="73"/>
        <v>31855</v>
      </c>
      <c r="Y357" s="24">
        <f t="shared" si="77"/>
        <v>31855</v>
      </c>
      <c r="Z357" s="204">
        <f t="shared" si="76"/>
        <v>31855</v>
      </c>
    </row>
    <row r="358" spans="1:26" ht="14.25" x14ac:dyDescent="0.2">
      <c r="A358" s="20">
        <v>44241.333333333336</v>
      </c>
      <c r="B358" s="23">
        <v>19</v>
      </c>
      <c r="C358" s="14">
        <f t="shared" si="65"/>
        <v>35774</v>
      </c>
      <c r="D358" s="30">
        <v>8</v>
      </c>
      <c r="E358" s="14">
        <f t="shared" si="66"/>
        <v>398</v>
      </c>
      <c r="F358" s="222">
        <f t="shared" si="60"/>
        <v>0.42105263157894735</v>
      </c>
      <c r="G358" s="21">
        <f t="shared" si="67"/>
        <v>67.857142857142861</v>
      </c>
      <c r="H358" s="21">
        <f t="shared" si="64"/>
        <v>2.7941176470588238</v>
      </c>
      <c r="I358" s="21">
        <f t="shared" si="71"/>
        <v>10.756302521008404</v>
      </c>
      <c r="J358" s="21">
        <f t="shared" si="58"/>
        <v>75.294117647058826</v>
      </c>
      <c r="K358" s="21">
        <f t="shared" si="72"/>
        <v>178.67647058823528</v>
      </c>
      <c r="L358" s="22"/>
      <c r="M358" s="22"/>
      <c r="N358" s="22"/>
      <c r="O358" s="22"/>
      <c r="P358" s="125"/>
      <c r="Q358" s="125"/>
      <c r="R358" s="125"/>
      <c r="S358" s="22"/>
      <c r="T358" s="22"/>
      <c r="U358" s="23">
        <v>1</v>
      </c>
      <c r="V358" s="13">
        <f t="shared" si="69"/>
        <v>626</v>
      </c>
      <c r="W358" s="23">
        <v>58</v>
      </c>
      <c r="X358" s="14">
        <f t="shared" si="73"/>
        <v>31913</v>
      </c>
      <c r="Y358" s="24">
        <f t="shared" si="77"/>
        <v>31915</v>
      </c>
      <c r="Z358" s="204">
        <f t="shared" si="76"/>
        <v>31915</v>
      </c>
    </row>
    <row r="359" spans="1:26" ht="14.25" x14ac:dyDescent="0.2">
      <c r="A359" s="20">
        <v>44242.333333333336</v>
      </c>
      <c r="B359" s="23">
        <v>77</v>
      </c>
      <c r="C359" s="14">
        <f t="shared" si="65"/>
        <v>35851</v>
      </c>
      <c r="D359" s="30">
        <v>9</v>
      </c>
      <c r="E359" s="14">
        <f t="shared" si="66"/>
        <v>407</v>
      </c>
      <c r="F359" s="222">
        <f t="shared" si="60"/>
        <v>0.11688311688311688</v>
      </c>
      <c r="G359" s="21"/>
      <c r="H359" s="21">
        <f t="shared" si="64"/>
        <v>11.323529411764707</v>
      </c>
      <c r="I359" s="21">
        <f t="shared" si="71"/>
        <v>10.987394957983195</v>
      </c>
      <c r="J359" s="21">
        <f t="shared" si="58"/>
        <v>76.911764705882362</v>
      </c>
      <c r="K359" s="21">
        <f t="shared" si="72"/>
        <v>176.02941176470586</v>
      </c>
      <c r="L359" s="22">
        <v>35</v>
      </c>
      <c r="M359" s="22">
        <v>13</v>
      </c>
      <c r="N359" s="22">
        <v>2</v>
      </c>
      <c r="O359" s="22">
        <f t="shared" ref="O359:O361" si="82">SUM(N359+M359)</f>
        <v>15</v>
      </c>
      <c r="P359" s="125">
        <v>31</v>
      </c>
      <c r="Q359" s="125">
        <v>16</v>
      </c>
      <c r="R359" s="125">
        <v>17</v>
      </c>
      <c r="S359" s="22">
        <v>21</v>
      </c>
      <c r="T359" s="22"/>
      <c r="U359" s="30">
        <v>1</v>
      </c>
      <c r="V359" s="13">
        <f t="shared" si="69"/>
        <v>627</v>
      </c>
      <c r="W359" s="23">
        <f>SUM(L359:N359)</f>
        <v>50</v>
      </c>
      <c r="X359" s="14">
        <f t="shared" si="73"/>
        <v>31963</v>
      </c>
      <c r="Y359" s="24">
        <f t="shared" si="77"/>
        <v>31965</v>
      </c>
      <c r="Z359" s="204">
        <f t="shared" si="76"/>
        <v>31965</v>
      </c>
    </row>
    <row r="360" spans="1:26" ht="14.25" x14ac:dyDescent="0.2">
      <c r="A360" s="20">
        <v>44243.333333333336</v>
      </c>
      <c r="B360" s="23">
        <v>74</v>
      </c>
      <c r="C360" s="14">
        <f t="shared" si="65"/>
        <v>35925</v>
      </c>
      <c r="D360" s="30">
        <v>20</v>
      </c>
      <c r="E360" s="14">
        <f t="shared" si="66"/>
        <v>427</v>
      </c>
      <c r="F360" s="222">
        <f t="shared" si="60"/>
        <v>0.27027027027027029</v>
      </c>
      <c r="G360" s="21"/>
      <c r="H360" s="21">
        <f t="shared" si="64"/>
        <v>10.882352941176471</v>
      </c>
      <c r="I360" s="21">
        <f t="shared" si="71"/>
        <v>10.420168067226891</v>
      </c>
      <c r="J360" s="21">
        <f t="shared" si="58"/>
        <v>72.941176470588232</v>
      </c>
      <c r="K360" s="21">
        <f t="shared" si="72"/>
        <v>166.47058823529409</v>
      </c>
      <c r="L360" s="22">
        <v>26</v>
      </c>
      <c r="M360" s="22">
        <v>10</v>
      </c>
      <c r="N360" s="22">
        <v>4</v>
      </c>
      <c r="O360" s="22">
        <f t="shared" si="82"/>
        <v>14</v>
      </c>
      <c r="P360" s="125">
        <v>32</v>
      </c>
      <c r="Q360" s="125">
        <v>15</v>
      </c>
      <c r="R360" s="125">
        <v>17</v>
      </c>
      <c r="S360" s="22">
        <v>17</v>
      </c>
      <c r="T360" s="22"/>
      <c r="U360" s="23">
        <v>0</v>
      </c>
      <c r="V360" s="13">
        <f t="shared" si="69"/>
        <v>627</v>
      </c>
      <c r="W360" s="23">
        <f>SUM(L360:N360)</f>
        <v>40</v>
      </c>
      <c r="X360" s="14">
        <f t="shared" si="73"/>
        <v>32003</v>
      </c>
      <c r="Y360" s="24">
        <f t="shared" si="77"/>
        <v>32005</v>
      </c>
      <c r="Z360" s="204">
        <f t="shared" si="76"/>
        <v>32005</v>
      </c>
    </row>
    <row r="361" spans="1:26" ht="14.25" x14ac:dyDescent="0.2">
      <c r="A361" s="20">
        <v>44244.333333333336</v>
      </c>
      <c r="B361" s="23">
        <v>72</v>
      </c>
      <c r="C361" s="14">
        <f t="shared" si="65"/>
        <v>35997</v>
      </c>
      <c r="D361" s="23">
        <v>4</v>
      </c>
      <c r="E361" s="14">
        <f t="shared" si="66"/>
        <v>431</v>
      </c>
      <c r="F361" s="222">
        <f t="shared" si="60"/>
        <v>5.5555555555555552E-2</v>
      </c>
      <c r="G361" s="21"/>
      <c r="H361" s="21">
        <f t="shared" si="64"/>
        <v>10.588235294117647</v>
      </c>
      <c r="I361" s="21">
        <f t="shared" si="71"/>
        <v>9.9789915966386555</v>
      </c>
      <c r="J361" s="21">
        <f t="shared" si="58"/>
        <v>69.852941176470594</v>
      </c>
      <c r="K361" s="21">
        <f t="shared" si="72"/>
        <v>160.73529411764704</v>
      </c>
      <c r="L361" s="22">
        <v>26</v>
      </c>
      <c r="M361" s="22">
        <v>9</v>
      </c>
      <c r="N361" s="22">
        <v>4</v>
      </c>
      <c r="O361" s="22">
        <f t="shared" si="82"/>
        <v>13</v>
      </c>
      <c r="P361" s="125">
        <v>33</v>
      </c>
      <c r="Q361" s="125">
        <v>15</v>
      </c>
      <c r="R361" s="125">
        <v>16</v>
      </c>
      <c r="S361" s="22">
        <v>15</v>
      </c>
      <c r="T361" s="22"/>
      <c r="U361" s="23">
        <v>2</v>
      </c>
      <c r="V361" s="13">
        <f t="shared" si="69"/>
        <v>629</v>
      </c>
      <c r="W361" s="23">
        <f>SUM(L361:N361)</f>
        <v>39</v>
      </c>
      <c r="X361" s="14">
        <f t="shared" si="73"/>
        <v>32042</v>
      </c>
      <c r="Y361" s="24">
        <f t="shared" si="77"/>
        <v>32040</v>
      </c>
      <c r="Z361" s="204">
        <f t="shared" si="76"/>
        <v>32040</v>
      </c>
    </row>
    <row r="362" spans="1:26" ht="14.25" x14ac:dyDescent="0.2">
      <c r="A362" s="20">
        <v>44245.333333333336</v>
      </c>
      <c r="B362" s="23"/>
      <c r="C362" s="14"/>
      <c r="D362" s="23"/>
      <c r="E362" s="14"/>
      <c r="F362" s="222"/>
      <c r="G362" s="21"/>
      <c r="H362" s="21"/>
      <c r="I362" s="21"/>
      <c r="J362" s="21"/>
      <c r="K362" s="21"/>
      <c r="L362" s="22"/>
      <c r="M362" s="22"/>
      <c r="N362" s="22"/>
      <c r="O362" s="22"/>
      <c r="P362" s="125"/>
      <c r="Q362" s="125"/>
      <c r="R362" s="125"/>
      <c r="S362" s="22"/>
      <c r="T362" s="22"/>
      <c r="U362" s="23"/>
      <c r="V362" s="13"/>
      <c r="W362" s="23"/>
      <c r="X362" s="14"/>
      <c r="Y362" s="24"/>
      <c r="Z362" s="204"/>
    </row>
    <row r="363" spans="1:26" ht="14.25" x14ac:dyDescent="0.2">
      <c r="A363" s="20">
        <v>44246.333333333336</v>
      </c>
      <c r="B363" s="23"/>
      <c r="C363" s="14"/>
      <c r="D363" s="23"/>
      <c r="E363" s="14"/>
      <c r="F363" s="222"/>
      <c r="G363" s="21"/>
      <c r="H363" s="21"/>
      <c r="I363" s="21"/>
      <c r="J363" s="21"/>
      <c r="K363" s="21"/>
      <c r="L363" s="22"/>
      <c r="M363" s="22"/>
      <c r="N363" s="22"/>
      <c r="O363" s="22"/>
      <c r="P363" s="125"/>
      <c r="Q363" s="125"/>
      <c r="R363" s="125"/>
      <c r="S363" s="22"/>
      <c r="T363" s="22"/>
      <c r="U363" s="23"/>
      <c r="V363" s="13"/>
      <c r="W363" s="23"/>
      <c r="X363" s="14"/>
      <c r="Y363" s="24"/>
      <c r="Z363" s="204"/>
    </row>
    <row r="364" spans="1:26" ht="14.25" x14ac:dyDescent="0.2">
      <c r="A364" s="20">
        <v>44247.333333333336</v>
      </c>
      <c r="B364" s="23"/>
      <c r="C364" s="14"/>
      <c r="D364" s="23"/>
      <c r="E364" s="14"/>
      <c r="F364" s="222"/>
      <c r="G364" s="21"/>
      <c r="H364" s="21"/>
      <c r="I364" s="21"/>
      <c r="J364" s="21"/>
      <c r="K364" s="21"/>
      <c r="L364" s="22"/>
      <c r="M364" s="22"/>
      <c r="N364" s="22"/>
      <c r="O364" s="22"/>
      <c r="P364" s="125"/>
      <c r="Q364" s="125"/>
      <c r="R364" s="125"/>
      <c r="S364" s="22"/>
      <c r="T364" s="22"/>
      <c r="U364" s="23"/>
      <c r="V364" s="13"/>
      <c r="W364" s="23"/>
      <c r="X364" s="14"/>
      <c r="Y364" s="24"/>
      <c r="Z364" s="204"/>
    </row>
    <row r="365" spans="1:26" ht="14.25" x14ac:dyDescent="0.2">
      <c r="A365" s="20">
        <v>44248.333333333336</v>
      </c>
      <c r="B365" s="23"/>
      <c r="C365" s="14"/>
      <c r="D365" s="23"/>
      <c r="E365" s="14"/>
      <c r="F365" s="222"/>
      <c r="G365" s="21"/>
      <c r="H365" s="21"/>
      <c r="I365" s="21"/>
      <c r="J365" s="21"/>
      <c r="K365" s="21"/>
      <c r="L365" s="22"/>
      <c r="M365" s="22"/>
      <c r="N365" s="22"/>
      <c r="O365" s="22"/>
      <c r="P365" s="125"/>
      <c r="Q365" s="125"/>
      <c r="R365" s="125"/>
      <c r="S365" s="22"/>
      <c r="T365" s="22"/>
      <c r="U365" s="23"/>
      <c r="V365" s="13"/>
      <c r="W365" s="23"/>
      <c r="X365" s="14"/>
      <c r="Y365" s="24"/>
      <c r="Z365" s="204"/>
    </row>
    <row r="366" spans="1:26" ht="14.25" x14ac:dyDescent="0.2">
      <c r="A366" s="34"/>
      <c r="B366" s="23"/>
      <c r="C366" s="23"/>
      <c r="D366" s="21"/>
      <c r="E366" s="21"/>
      <c r="F366" s="21"/>
      <c r="G366" s="21"/>
      <c r="H366" s="21"/>
      <c r="I366" s="21"/>
      <c r="J366" s="21"/>
      <c r="K366" s="21"/>
      <c r="L366" s="22"/>
      <c r="M366" s="22"/>
      <c r="N366" s="22"/>
      <c r="O366" s="22"/>
      <c r="P366" s="125"/>
      <c r="Q366" s="125"/>
      <c r="R366" s="125"/>
      <c r="S366" s="22"/>
      <c r="T366" s="22"/>
      <c r="U366" s="24"/>
      <c r="V366" s="24"/>
      <c r="W366" s="23"/>
      <c r="X366" s="14"/>
      <c r="Y366" s="24"/>
      <c r="Z366" s="202"/>
    </row>
    <row r="367" spans="1:26" s="38" customFormat="1" ht="15" thickBot="1" x14ac:dyDescent="0.25">
      <c r="A367" s="35" t="s">
        <v>87</v>
      </c>
      <c r="B367" s="36">
        <f>SUM(C112,B113:B366)</f>
        <v>35997</v>
      </c>
      <c r="C367" s="36"/>
      <c r="D367" s="182">
        <f>SUM(D309:D366)</f>
        <v>431</v>
      </c>
      <c r="E367" s="182"/>
      <c r="F367" s="182"/>
      <c r="G367" s="37"/>
      <c r="H367" s="37"/>
      <c r="I367" s="37"/>
      <c r="J367" s="37"/>
      <c r="K367" s="37"/>
      <c r="L367" s="37"/>
      <c r="M367" s="37"/>
      <c r="N367" s="37"/>
      <c r="O367" s="37"/>
      <c r="P367" s="126"/>
      <c r="Q367" s="126"/>
      <c r="R367" s="126"/>
      <c r="S367" s="37"/>
      <c r="T367" s="37"/>
      <c r="U367" s="36">
        <f>SUM(V112,U113:U366)</f>
        <v>629</v>
      </c>
      <c r="V367" s="36"/>
      <c r="W367" s="36"/>
      <c r="X367" s="36"/>
      <c r="Y367" s="36"/>
      <c r="Z367" s="205"/>
    </row>
    <row r="368" spans="1:26" ht="12.75" thickTop="1" x14ac:dyDescent="0.2">
      <c r="B368" s="39"/>
      <c r="L368" s="32"/>
      <c r="M368" s="32"/>
      <c r="N368" s="32"/>
      <c r="O368" s="32"/>
      <c r="P368" s="32"/>
      <c r="Q368" s="32"/>
      <c r="R368" s="32"/>
      <c r="S368" s="32"/>
      <c r="T368" s="32"/>
      <c r="U368" s="39"/>
      <c r="V368" s="39"/>
      <c r="W368" s="39"/>
    </row>
    <row r="369" spans="2:26" x14ac:dyDescent="0.2">
      <c r="B369" s="39"/>
      <c r="L369" s="32"/>
      <c r="M369" s="32"/>
      <c r="N369" s="32"/>
      <c r="O369" s="32"/>
      <c r="P369" s="32"/>
      <c r="Q369" s="32"/>
      <c r="R369" s="32"/>
      <c r="S369" s="32"/>
      <c r="T369" s="32"/>
      <c r="U369" s="39"/>
      <c r="V369" s="39"/>
      <c r="W369" s="39"/>
    </row>
    <row r="370" spans="2:26" x14ac:dyDescent="0.2">
      <c r="B370" s="39"/>
      <c r="L370" s="32"/>
      <c r="M370" s="32"/>
      <c r="N370" s="32"/>
      <c r="O370" s="32"/>
      <c r="P370" s="32"/>
      <c r="Q370" s="32"/>
      <c r="R370" s="32"/>
      <c r="S370" s="32"/>
      <c r="T370" s="32"/>
      <c r="U370" s="39"/>
      <c r="V370" s="39"/>
      <c r="W370" s="39"/>
    </row>
    <row r="371" spans="2:26" x14ac:dyDescent="0.2">
      <c r="B371" s="39"/>
      <c r="L371" s="32"/>
      <c r="M371" s="32"/>
      <c r="N371" s="32"/>
      <c r="O371" s="32"/>
      <c r="P371" s="32"/>
      <c r="Q371" s="32"/>
      <c r="R371" s="32"/>
      <c r="S371" s="32"/>
      <c r="T371" s="32"/>
      <c r="U371" s="39"/>
      <c r="V371" s="39"/>
      <c r="W371" s="39"/>
    </row>
    <row r="372" spans="2:26" x14ac:dyDescent="0.2">
      <c r="B372" s="39"/>
      <c r="L372" s="32"/>
      <c r="M372" s="32"/>
      <c r="N372" s="32"/>
      <c r="O372" s="32"/>
      <c r="P372" s="32"/>
      <c r="Q372" s="32"/>
      <c r="R372" s="32"/>
      <c r="S372" s="32"/>
      <c r="T372" s="32"/>
      <c r="U372" s="39"/>
      <c r="V372" s="39"/>
      <c r="W372" s="39"/>
    </row>
    <row r="373" spans="2:26" x14ac:dyDescent="0.2">
      <c r="B373" s="39"/>
      <c r="L373" s="32"/>
      <c r="M373" s="32"/>
      <c r="N373" s="32"/>
      <c r="O373" s="32"/>
      <c r="P373" s="32"/>
      <c r="Q373" s="32"/>
      <c r="R373" s="32"/>
      <c r="S373" s="32"/>
      <c r="T373" s="32"/>
      <c r="U373" s="39"/>
      <c r="V373" s="39"/>
      <c r="W373" s="39"/>
    </row>
    <row r="374" spans="2:26" x14ac:dyDescent="0.2">
      <c r="B374" s="39"/>
      <c r="L374" s="32"/>
      <c r="M374" s="32"/>
      <c r="N374" s="32"/>
      <c r="O374" s="32"/>
      <c r="P374" s="32"/>
      <c r="Q374" s="32"/>
      <c r="R374" s="32"/>
      <c r="S374" s="32"/>
      <c r="T374" s="32"/>
      <c r="U374" s="39"/>
      <c r="V374" s="39"/>
      <c r="W374" s="39"/>
    </row>
    <row r="375" spans="2:26" x14ac:dyDescent="0.2">
      <c r="B375" s="39"/>
      <c r="L375" s="32"/>
      <c r="M375" s="32"/>
      <c r="N375" s="32"/>
      <c r="O375" s="32"/>
      <c r="P375" s="32"/>
      <c r="Q375" s="32"/>
      <c r="R375" s="32"/>
      <c r="S375" s="32"/>
      <c r="T375" s="32"/>
      <c r="U375" s="39"/>
      <c r="V375" s="39"/>
      <c r="W375" s="39"/>
    </row>
    <row r="376" spans="2:26" x14ac:dyDescent="0.2">
      <c r="B376" s="39"/>
      <c r="L376" s="32"/>
      <c r="M376" s="32"/>
      <c r="N376" s="32"/>
      <c r="O376" s="32"/>
      <c r="P376" s="32"/>
      <c r="Q376" s="32"/>
      <c r="R376" s="32"/>
      <c r="S376" s="32"/>
      <c r="T376" s="32"/>
      <c r="U376" s="39"/>
      <c r="V376" s="39"/>
      <c r="W376" s="39"/>
    </row>
    <row r="377" spans="2:26" x14ac:dyDescent="0.2">
      <c r="B377" s="39"/>
      <c r="L377" s="32"/>
      <c r="M377" s="32"/>
      <c r="N377" s="32"/>
      <c r="O377" s="32"/>
      <c r="P377" s="32"/>
      <c r="Q377" s="32"/>
      <c r="R377" s="32"/>
      <c r="S377" s="32"/>
      <c r="T377" s="32"/>
      <c r="U377" s="39"/>
      <c r="V377" s="39"/>
      <c r="W377" s="39"/>
    </row>
    <row r="378" spans="2:26" x14ac:dyDescent="0.2">
      <c r="B378" s="39"/>
      <c r="L378" s="32"/>
      <c r="M378" s="32"/>
      <c r="N378" s="32"/>
      <c r="O378" s="32"/>
      <c r="P378" s="32"/>
      <c r="Q378" s="32"/>
      <c r="R378" s="32"/>
      <c r="S378" s="32"/>
      <c r="T378" s="32"/>
      <c r="U378" s="39"/>
      <c r="V378" s="39"/>
      <c r="W378" s="39"/>
    </row>
    <row r="379" spans="2:26" x14ac:dyDescent="0.2">
      <c r="B379" s="39"/>
      <c r="L379" s="32"/>
      <c r="M379" s="32"/>
      <c r="N379" s="32"/>
      <c r="O379" s="32"/>
      <c r="P379" s="32"/>
      <c r="Q379" s="32"/>
      <c r="R379" s="32"/>
      <c r="S379" s="32"/>
      <c r="T379" s="32"/>
      <c r="U379" s="39"/>
      <c r="V379" s="39"/>
      <c r="W379" s="39"/>
    </row>
    <row r="380" spans="2:26" x14ac:dyDescent="0.2">
      <c r="B380" s="39"/>
      <c r="L380" s="32"/>
      <c r="M380" s="32"/>
      <c r="N380" s="32"/>
      <c r="O380" s="32"/>
      <c r="P380" s="32"/>
      <c r="Q380" s="32"/>
      <c r="R380" s="32"/>
      <c r="S380" s="32"/>
      <c r="T380" s="32"/>
      <c r="U380" s="39"/>
      <c r="V380" s="39"/>
      <c r="W380" s="39"/>
    </row>
    <row r="381" spans="2:26" x14ac:dyDescent="0.2">
      <c r="B381" s="39"/>
      <c r="L381" s="32"/>
      <c r="M381" s="32"/>
      <c r="N381" s="32"/>
      <c r="O381" s="32"/>
      <c r="P381" s="32"/>
      <c r="Q381" s="32"/>
      <c r="R381" s="32"/>
      <c r="S381" s="32"/>
      <c r="T381" s="32"/>
      <c r="U381" s="39"/>
      <c r="V381" s="39"/>
      <c r="W381" s="39"/>
      <c r="X381" s="32"/>
      <c r="Y381" s="32"/>
      <c r="Z381" s="32"/>
    </row>
    <row r="382" spans="2:26" x14ac:dyDescent="0.2">
      <c r="B382" s="39"/>
      <c r="L382" s="32"/>
      <c r="M382" s="32"/>
      <c r="N382" s="32"/>
      <c r="O382" s="32"/>
      <c r="P382" s="32"/>
      <c r="Q382" s="32"/>
      <c r="R382" s="32"/>
      <c r="S382" s="32"/>
      <c r="T382" s="32"/>
      <c r="U382" s="39"/>
      <c r="V382" s="39"/>
      <c r="W382" s="39"/>
      <c r="X382" s="32"/>
      <c r="Y382" s="32"/>
      <c r="Z382" s="32"/>
    </row>
    <row r="383" spans="2:26" x14ac:dyDescent="0.2">
      <c r="B383" s="39"/>
      <c r="L383" s="32"/>
      <c r="M383" s="32"/>
      <c r="N383" s="32"/>
      <c r="O383" s="32"/>
      <c r="P383" s="32"/>
      <c r="Q383" s="32"/>
      <c r="R383" s="32"/>
      <c r="S383" s="32"/>
      <c r="T383" s="32"/>
      <c r="U383" s="39"/>
      <c r="V383" s="39"/>
      <c r="W383" s="39"/>
      <c r="X383" s="32"/>
      <c r="Y383" s="32"/>
      <c r="Z383" s="32"/>
    </row>
    <row r="384" spans="2:26" x14ac:dyDescent="0.2">
      <c r="B384" s="39"/>
      <c r="L384" s="32"/>
      <c r="M384" s="32"/>
      <c r="N384" s="32"/>
      <c r="O384" s="32"/>
      <c r="P384" s="32"/>
      <c r="Q384" s="32"/>
      <c r="R384" s="32"/>
      <c r="S384" s="32"/>
      <c r="T384" s="32"/>
      <c r="U384" s="39"/>
      <c r="V384" s="39"/>
      <c r="W384" s="39"/>
      <c r="X384" s="32"/>
      <c r="Y384" s="32"/>
      <c r="Z384" s="32"/>
    </row>
    <row r="385" spans="2:26" x14ac:dyDescent="0.2">
      <c r="B385" s="39"/>
      <c r="L385" s="32"/>
      <c r="M385" s="32"/>
      <c r="N385" s="32"/>
      <c r="O385" s="32"/>
      <c r="P385" s="32"/>
      <c r="Q385" s="32"/>
      <c r="R385" s="32"/>
      <c r="S385" s="32"/>
      <c r="T385" s="32"/>
      <c r="U385" s="39"/>
      <c r="V385" s="39"/>
      <c r="W385" s="39"/>
      <c r="X385" s="32"/>
      <c r="Y385" s="32"/>
      <c r="Z385" s="32"/>
    </row>
    <row r="386" spans="2:26" x14ac:dyDescent="0.2">
      <c r="B386" s="39"/>
      <c r="L386" s="32"/>
      <c r="M386" s="32"/>
      <c r="N386" s="32"/>
      <c r="O386" s="32"/>
      <c r="P386" s="32"/>
      <c r="Q386" s="32"/>
      <c r="R386" s="32"/>
      <c r="S386" s="32"/>
      <c r="T386" s="32"/>
      <c r="U386" s="39"/>
      <c r="V386" s="39"/>
      <c r="W386" s="39"/>
      <c r="X386" s="32"/>
      <c r="Y386" s="32"/>
      <c r="Z386" s="32"/>
    </row>
    <row r="387" spans="2:26" x14ac:dyDescent="0.2">
      <c r="B387" s="39"/>
      <c r="L387" s="32"/>
      <c r="M387" s="32"/>
      <c r="N387" s="32"/>
      <c r="O387" s="32"/>
      <c r="P387" s="32"/>
      <c r="Q387" s="32"/>
      <c r="R387" s="32"/>
      <c r="S387" s="32"/>
      <c r="T387" s="32"/>
      <c r="U387" s="39"/>
      <c r="V387" s="39"/>
      <c r="W387" s="39"/>
      <c r="X387" s="32"/>
      <c r="Y387" s="32"/>
      <c r="Z387" s="32"/>
    </row>
    <row r="388" spans="2:26" x14ac:dyDescent="0.2">
      <c r="B388" s="39"/>
      <c r="L388" s="32"/>
      <c r="M388" s="32"/>
      <c r="N388" s="32"/>
      <c r="O388" s="32"/>
      <c r="P388" s="32"/>
      <c r="Q388" s="32"/>
      <c r="R388" s="32"/>
      <c r="S388" s="32"/>
      <c r="T388" s="32"/>
      <c r="U388" s="39"/>
      <c r="V388" s="39"/>
      <c r="W388" s="39"/>
      <c r="X388" s="32"/>
      <c r="Y388" s="32"/>
      <c r="Z388" s="32"/>
    </row>
    <row r="389" spans="2:26" x14ac:dyDescent="0.2">
      <c r="B389" s="39"/>
      <c r="L389" s="32"/>
      <c r="M389" s="32"/>
      <c r="N389" s="32"/>
      <c r="O389" s="32"/>
      <c r="P389" s="32"/>
      <c r="Q389" s="32"/>
      <c r="R389" s="32"/>
      <c r="S389" s="32"/>
      <c r="T389" s="32"/>
      <c r="U389" s="39"/>
      <c r="V389" s="39"/>
      <c r="W389" s="39"/>
      <c r="X389" s="32"/>
      <c r="Y389" s="32"/>
      <c r="Z389" s="32"/>
    </row>
    <row r="390" spans="2:26" x14ac:dyDescent="0.2">
      <c r="B390" s="39"/>
      <c r="L390" s="32"/>
      <c r="M390" s="32"/>
      <c r="N390" s="32"/>
      <c r="O390" s="32"/>
      <c r="P390" s="32"/>
      <c r="Q390" s="32"/>
      <c r="R390" s="32"/>
      <c r="S390" s="32"/>
      <c r="T390" s="32"/>
      <c r="U390" s="39"/>
      <c r="V390" s="39"/>
      <c r="W390" s="39"/>
      <c r="X390" s="32"/>
      <c r="Y390" s="32"/>
      <c r="Z390" s="32"/>
    </row>
    <row r="391" spans="2:26" x14ac:dyDescent="0.2">
      <c r="B391" s="39"/>
      <c r="L391" s="32"/>
      <c r="M391" s="32"/>
      <c r="N391" s="32"/>
      <c r="O391" s="32"/>
      <c r="P391" s="32"/>
      <c r="Q391" s="32"/>
      <c r="R391" s="32"/>
      <c r="S391" s="32"/>
      <c r="T391" s="32"/>
      <c r="U391" s="39"/>
      <c r="V391" s="39"/>
      <c r="W391" s="39"/>
      <c r="X391" s="32"/>
      <c r="Y391" s="32"/>
      <c r="Z391" s="32"/>
    </row>
    <row r="392" spans="2:26" x14ac:dyDescent="0.2">
      <c r="B392" s="39"/>
      <c r="L392" s="32"/>
      <c r="M392" s="32"/>
      <c r="N392" s="32"/>
      <c r="O392" s="32"/>
      <c r="P392" s="32"/>
      <c r="Q392" s="32"/>
      <c r="R392" s="32"/>
      <c r="S392" s="32"/>
      <c r="T392" s="32"/>
      <c r="U392" s="39"/>
      <c r="V392" s="39"/>
      <c r="W392" s="39"/>
      <c r="X392" s="32"/>
      <c r="Y392" s="32"/>
      <c r="Z392" s="32"/>
    </row>
    <row r="393" spans="2:26" x14ac:dyDescent="0.2">
      <c r="B393" s="39"/>
      <c r="L393" s="32"/>
      <c r="M393" s="32"/>
      <c r="N393" s="32"/>
      <c r="O393" s="32"/>
      <c r="P393" s="32"/>
      <c r="Q393" s="32"/>
      <c r="R393" s="32"/>
      <c r="S393" s="32"/>
      <c r="T393" s="32"/>
      <c r="U393" s="39"/>
      <c r="V393" s="39"/>
      <c r="W393" s="39"/>
      <c r="X393" s="32"/>
      <c r="Y393" s="32"/>
      <c r="Z393" s="32"/>
    </row>
    <row r="394" spans="2:26" x14ac:dyDescent="0.2">
      <c r="B394" s="39"/>
      <c r="L394" s="32"/>
      <c r="M394" s="32"/>
      <c r="N394" s="32"/>
      <c r="O394" s="32"/>
      <c r="P394" s="32"/>
      <c r="Q394" s="32"/>
      <c r="R394" s="32"/>
      <c r="S394" s="32"/>
      <c r="T394" s="32"/>
      <c r="U394" s="39"/>
      <c r="V394" s="39"/>
      <c r="W394" s="39"/>
      <c r="X394" s="32"/>
      <c r="Y394" s="32"/>
      <c r="Z394" s="32"/>
    </row>
    <row r="395" spans="2:26" x14ac:dyDescent="0.2">
      <c r="B395" s="39"/>
      <c r="L395" s="32"/>
      <c r="M395" s="32"/>
      <c r="N395" s="32"/>
      <c r="O395" s="32"/>
      <c r="P395" s="32"/>
      <c r="Q395" s="32"/>
      <c r="R395" s="32"/>
      <c r="S395" s="32"/>
      <c r="T395" s="32"/>
      <c r="U395" s="39"/>
      <c r="V395" s="39"/>
      <c r="W395" s="39"/>
      <c r="X395" s="32"/>
      <c r="Y395" s="32"/>
      <c r="Z395" s="32"/>
    </row>
    <row r="396" spans="2:26" x14ac:dyDescent="0.2">
      <c r="B396" s="39"/>
      <c r="L396" s="32"/>
      <c r="M396" s="32"/>
      <c r="N396" s="32"/>
      <c r="O396" s="32"/>
      <c r="P396" s="32"/>
      <c r="Q396" s="32"/>
      <c r="R396" s="32"/>
      <c r="S396" s="32"/>
      <c r="T396" s="32"/>
      <c r="U396" s="39"/>
      <c r="V396" s="39"/>
      <c r="W396" s="39"/>
      <c r="X396" s="32"/>
      <c r="Y396" s="32"/>
      <c r="Z396" s="32"/>
    </row>
    <row r="397" spans="2:26" x14ac:dyDescent="0.2">
      <c r="B397" s="39"/>
      <c r="L397" s="32"/>
      <c r="M397" s="32"/>
      <c r="N397" s="32"/>
      <c r="O397" s="32"/>
      <c r="P397" s="32"/>
      <c r="Q397" s="32"/>
      <c r="R397" s="32"/>
      <c r="S397" s="32"/>
      <c r="T397" s="32"/>
      <c r="U397" s="39"/>
      <c r="V397" s="39"/>
      <c r="W397" s="39"/>
      <c r="X397" s="32"/>
      <c r="Y397" s="32"/>
      <c r="Z397" s="32"/>
    </row>
    <row r="398" spans="2:26" x14ac:dyDescent="0.2">
      <c r="B398" s="39"/>
      <c r="L398" s="32"/>
      <c r="M398" s="32"/>
      <c r="N398" s="32"/>
      <c r="O398" s="32"/>
      <c r="P398" s="32"/>
      <c r="Q398" s="32"/>
      <c r="R398" s="32"/>
      <c r="S398" s="32"/>
      <c r="T398" s="32"/>
      <c r="U398" s="39"/>
      <c r="V398" s="39"/>
      <c r="W398" s="39"/>
      <c r="X398" s="32"/>
      <c r="Y398" s="32"/>
      <c r="Z398" s="32"/>
    </row>
    <row r="399" spans="2:26" x14ac:dyDescent="0.2">
      <c r="B399" s="39"/>
      <c r="L399" s="32"/>
      <c r="M399" s="32"/>
      <c r="N399" s="32"/>
      <c r="O399" s="32"/>
      <c r="P399" s="32"/>
      <c r="Q399" s="32"/>
      <c r="R399" s="32"/>
      <c r="S399" s="32"/>
      <c r="T399" s="32"/>
      <c r="U399" s="39"/>
      <c r="V399" s="39"/>
      <c r="W399" s="39"/>
      <c r="X399" s="32"/>
      <c r="Y399" s="32"/>
      <c r="Z399" s="32"/>
    </row>
    <row r="400" spans="2:26" x14ac:dyDescent="0.2">
      <c r="B400" s="39"/>
      <c r="L400" s="32"/>
      <c r="M400" s="32"/>
      <c r="N400" s="32"/>
      <c r="O400" s="32"/>
      <c r="P400" s="32"/>
      <c r="Q400" s="32"/>
      <c r="R400" s="32"/>
      <c r="S400" s="32"/>
      <c r="T400" s="32"/>
      <c r="U400" s="39"/>
      <c r="V400" s="39"/>
      <c r="W400" s="39"/>
      <c r="X400" s="32"/>
      <c r="Y400" s="32"/>
      <c r="Z400" s="32"/>
    </row>
    <row r="401" spans="2:26" x14ac:dyDescent="0.2">
      <c r="B401" s="39"/>
      <c r="L401" s="32"/>
      <c r="M401" s="32"/>
      <c r="N401" s="32"/>
      <c r="O401" s="32"/>
      <c r="P401" s="32"/>
      <c r="Q401" s="32"/>
      <c r="R401" s="32"/>
      <c r="S401" s="32"/>
      <c r="T401" s="32"/>
      <c r="U401" s="39"/>
      <c r="V401" s="39"/>
      <c r="W401" s="39"/>
      <c r="X401" s="32"/>
      <c r="Y401" s="32"/>
      <c r="Z401" s="32"/>
    </row>
    <row r="402" spans="2:26" x14ac:dyDescent="0.2">
      <c r="B402" s="39"/>
      <c r="L402" s="32"/>
      <c r="M402" s="32"/>
      <c r="N402" s="32"/>
      <c r="O402" s="32"/>
      <c r="P402" s="32"/>
      <c r="Q402" s="32"/>
      <c r="R402" s="32"/>
      <c r="S402" s="32"/>
      <c r="T402" s="32"/>
      <c r="U402" s="39"/>
      <c r="V402" s="39"/>
      <c r="W402" s="39"/>
      <c r="X402" s="32"/>
      <c r="Y402" s="32"/>
      <c r="Z402" s="32"/>
    </row>
    <row r="403" spans="2:26" x14ac:dyDescent="0.2">
      <c r="B403" s="39"/>
      <c r="L403" s="32"/>
      <c r="M403" s="32"/>
      <c r="N403" s="32"/>
      <c r="O403" s="32"/>
      <c r="P403" s="32"/>
      <c r="Q403" s="32"/>
      <c r="R403" s="32"/>
      <c r="S403" s="32"/>
      <c r="T403" s="32"/>
      <c r="U403" s="39"/>
      <c r="V403" s="39"/>
      <c r="W403" s="39"/>
      <c r="X403" s="32"/>
      <c r="Y403" s="32"/>
      <c r="Z403" s="32"/>
    </row>
    <row r="404" spans="2:26" x14ac:dyDescent="0.2">
      <c r="B404" s="39"/>
      <c r="L404" s="32"/>
      <c r="M404" s="32"/>
      <c r="N404" s="32"/>
      <c r="O404" s="32"/>
      <c r="P404" s="32"/>
      <c r="Q404" s="32"/>
      <c r="R404" s="32"/>
      <c r="S404" s="32"/>
      <c r="T404" s="32"/>
      <c r="U404" s="39"/>
      <c r="V404" s="39"/>
      <c r="W404" s="39"/>
      <c r="X404" s="32"/>
      <c r="Y404" s="32"/>
      <c r="Z404" s="32"/>
    </row>
    <row r="405" spans="2:26" x14ac:dyDescent="0.2">
      <c r="B405" s="39"/>
      <c r="L405" s="32"/>
      <c r="M405" s="32"/>
      <c r="N405" s="32"/>
      <c r="O405" s="32"/>
      <c r="P405" s="32"/>
      <c r="Q405" s="32"/>
      <c r="R405" s="32"/>
      <c r="S405" s="32"/>
      <c r="T405" s="32"/>
      <c r="U405" s="39"/>
      <c r="V405" s="39"/>
      <c r="W405" s="39"/>
      <c r="X405" s="32"/>
      <c r="Y405" s="32"/>
      <c r="Z405" s="32"/>
    </row>
    <row r="406" spans="2:26" x14ac:dyDescent="0.2">
      <c r="B406" s="39"/>
      <c r="L406" s="32"/>
      <c r="M406" s="32"/>
      <c r="N406" s="32"/>
      <c r="O406" s="32"/>
      <c r="P406" s="32"/>
      <c r="Q406" s="32"/>
      <c r="R406" s="32"/>
      <c r="S406" s="32"/>
      <c r="T406" s="32"/>
      <c r="U406" s="39"/>
      <c r="V406" s="39"/>
      <c r="W406" s="39"/>
      <c r="X406" s="32"/>
      <c r="Y406" s="32"/>
      <c r="Z406" s="32"/>
    </row>
    <row r="407" spans="2:26" x14ac:dyDescent="0.2">
      <c r="B407" s="39"/>
      <c r="L407" s="32"/>
      <c r="M407" s="32"/>
      <c r="N407" s="32"/>
      <c r="O407" s="32"/>
      <c r="P407" s="32"/>
      <c r="Q407" s="32"/>
      <c r="R407" s="32"/>
      <c r="S407" s="32"/>
      <c r="T407" s="32"/>
      <c r="U407" s="39"/>
      <c r="V407" s="39"/>
      <c r="W407" s="39"/>
      <c r="X407" s="32"/>
      <c r="Y407" s="32"/>
      <c r="Z407" s="32"/>
    </row>
    <row r="408" spans="2:26" x14ac:dyDescent="0.2">
      <c r="B408" s="39"/>
      <c r="L408" s="32"/>
      <c r="M408" s="32"/>
      <c r="N408" s="32"/>
      <c r="O408" s="32"/>
      <c r="P408" s="32"/>
      <c r="Q408" s="32"/>
      <c r="R408" s="32"/>
      <c r="S408" s="32"/>
      <c r="T408" s="32"/>
      <c r="U408" s="39"/>
      <c r="V408" s="39"/>
      <c r="W408" s="39"/>
      <c r="X408" s="32"/>
      <c r="Y408" s="32"/>
      <c r="Z408" s="32"/>
    </row>
    <row r="409" spans="2:26" x14ac:dyDescent="0.2">
      <c r="B409" s="39"/>
      <c r="L409" s="32"/>
      <c r="M409" s="32"/>
      <c r="N409" s="32"/>
      <c r="O409" s="32"/>
      <c r="P409" s="32"/>
      <c r="Q409" s="32"/>
      <c r="R409" s="32"/>
      <c r="S409" s="32"/>
      <c r="T409" s="32"/>
      <c r="U409" s="39"/>
      <c r="V409" s="39"/>
      <c r="W409" s="39"/>
      <c r="X409" s="32"/>
      <c r="Y409" s="32"/>
      <c r="Z409" s="32"/>
    </row>
    <row r="410" spans="2:26" x14ac:dyDescent="0.2">
      <c r="B410" s="39"/>
      <c r="L410" s="32"/>
      <c r="M410" s="32"/>
      <c r="N410" s="32"/>
      <c r="O410" s="32"/>
      <c r="P410" s="32"/>
      <c r="Q410" s="32"/>
      <c r="R410" s="32"/>
      <c r="S410" s="32"/>
      <c r="T410" s="32"/>
      <c r="U410" s="39"/>
      <c r="V410" s="39"/>
      <c r="W410" s="39"/>
      <c r="X410" s="32"/>
      <c r="Y410" s="32"/>
      <c r="Z410" s="32"/>
    </row>
    <row r="411" spans="2:26" x14ac:dyDescent="0.2">
      <c r="B411" s="39"/>
      <c r="L411" s="32"/>
      <c r="M411" s="32"/>
      <c r="N411" s="32"/>
      <c r="O411" s="32"/>
      <c r="P411" s="32"/>
      <c r="Q411" s="32"/>
      <c r="R411" s="32"/>
      <c r="S411" s="32"/>
      <c r="T411" s="32"/>
      <c r="U411" s="39"/>
      <c r="V411" s="39"/>
      <c r="W411" s="39"/>
      <c r="X411" s="32"/>
      <c r="Y411" s="32"/>
      <c r="Z411" s="32"/>
    </row>
    <row r="412" spans="2:26" x14ac:dyDescent="0.2">
      <c r="B412" s="39"/>
      <c r="L412" s="32"/>
      <c r="M412" s="32"/>
      <c r="N412" s="32"/>
      <c r="O412" s="32"/>
      <c r="P412" s="32"/>
      <c r="Q412" s="32"/>
      <c r="R412" s="32"/>
      <c r="S412" s="32"/>
      <c r="T412" s="32"/>
      <c r="U412" s="39"/>
      <c r="V412" s="39"/>
      <c r="W412" s="39"/>
      <c r="X412" s="32"/>
      <c r="Y412" s="32"/>
      <c r="Z412" s="32"/>
    </row>
    <row r="413" spans="2:26" x14ac:dyDescent="0.2">
      <c r="B413" s="39"/>
      <c r="U413" s="39"/>
      <c r="V413" s="39"/>
      <c r="W413" s="39"/>
      <c r="X413" s="32"/>
      <c r="Y413" s="32"/>
      <c r="Z413" s="32"/>
    </row>
    <row r="414" spans="2:26" x14ac:dyDescent="0.2">
      <c r="B414" s="39"/>
      <c r="U414" s="39"/>
      <c r="V414" s="39"/>
      <c r="W414" s="39"/>
      <c r="X414" s="32"/>
      <c r="Y414" s="32"/>
      <c r="Z414" s="32"/>
    </row>
    <row r="415" spans="2:26" x14ac:dyDescent="0.2">
      <c r="B415" s="39"/>
      <c r="U415" s="39"/>
      <c r="V415" s="39"/>
      <c r="W415" s="39"/>
      <c r="X415" s="32"/>
      <c r="Y415" s="32"/>
      <c r="Z415" s="32"/>
    </row>
    <row r="416" spans="2:26" x14ac:dyDescent="0.2">
      <c r="B416" s="39"/>
      <c r="U416" s="39"/>
      <c r="V416" s="39"/>
      <c r="W416" s="39"/>
      <c r="X416" s="32"/>
      <c r="Y416" s="32"/>
      <c r="Z416" s="32"/>
    </row>
    <row r="417" spans="2:26" x14ac:dyDescent="0.2">
      <c r="B417" s="39"/>
      <c r="U417" s="39"/>
      <c r="V417" s="39"/>
      <c r="W417" s="39"/>
      <c r="X417" s="32"/>
      <c r="Y417" s="32"/>
      <c r="Z417" s="32"/>
    </row>
    <row r="418" spans="2:26" x14ac:dyDescent="0.2">
      <c r="B418" s="39"/>
      <c r="U418" s="39"/>
      <c r="V418" s="39"/>
      <c r="W418" s="39"/>
      <c r="X418" s="32"/>
      <c r="Y418" s="32"/>
      <c r="Z418" s="32"/>
    </row>
    <row r="419" spans="2:26" x14ac:dyDescent="0.2">
      <c r="B419" s="39"/>
      <c r="U419" s="39"/>
      <c r="V419" s="39"/>
      <c r="W419" s="39"/>
      <c r="X419" s="32"/>
      <c r="Y419" s="32"/>
      <c r="Z419" s="32"/>
    </row>
    <row r="420" spans="2:26" x14ac:dyDescent="0.2">
      <c r="B420" s="39"/>
      <c r="U420" s="39"/>
      <c r="V420" s="39"/>
      <c r="W420" s="39"/>
      <c r="X420" s="32"/>
      <c r="Y420" s="32"/>
      <c r="Z420" s="32"/>
    </row>
    <row r="421" spans="2:26" x14ac:dyDescent="0.2">
      <c r="B421" s="39"/>
      <c r="U421" s="39"/>
      <c r="V421" s="39"/>
      <c r="W421" s="39"/>
      <c r="X421" s="32"/>
      <c r="Y421" s="32"/>
      <c r="Z421" s="32"/>
    </row>
    <row r="422" spans="2:26" x14ac:dyDescent="0.2">
      <c r="B422" s="39"/>
      <c r="U422" s="39"/>
      <c r="V422" s="39"/>
      <c r="W422" s="39"/>
      <c r="X422" s="32"/>
      <c r="Y422" s="32"/>
      <c r="Z422" s="32"/>
    </row>
    <row r="423" spans="2:26" x14ac:dyDescent="0.2">
      <c r="B423" s="39"/>
      <c r="U423" s="39"/>
      <c r="V423" s="39"/>
      <c r="W423" s="39"/>
      <c r="X423" s="32"/>
      <c r="Y423" s="32"/>
      <c r="Z423" s="32"/>
    </row>
    <row r="424" spans="2:26" x14ac:dyDescent="0.2">
      <c r="B424" s="39"/>
      <c r="U424" s="39"/>
      <c r="V424" s="39"/>
      <c r="W424" s="39"/>
      <c r="X424" s="32"/>
      <c r="Y424" s="32"/>
      <c r="Z424" s="32"/>
    </row>
    <row r="425" spans="2:26" x14ac:dyDescent="0.2">
      <c r="B425" s="39"/>
      <c r="U425" s="39"/>
      <c r="V425" s="39"/>
      <c r="W425" s="39"/>
      <c r="X425" s="32"/>
      <c r="Y425" s="32"/>
      <c r="Z425" s="32"/>
    </row>
    <row r="426" spans="2:26" x14ac:dyDescent="0.2">
      <c r="B426" s="39"/>
      <c r="U426" s="39"/>
      <c r="V426" s="39"/>
      <c r="W426" s="39"/>
      <c r="X426" s="32"/>
      <c r="Y426" s="32"/>
      <c r="Z426" s="32"/>
    </row>
    <row r="427" spans="2:26" x14ac:dyDescent="0.2">
      <c r="B427" s="39"/>
      <c r="U427" s="39"/>
      <c r="V427" s="39"/>
      <c r="W427" s="39"/>
      <c r="X427" s="32"/>
      <c r="Y427" s="32"/>
      <c r="Z427" s="32"/>
    </row>
    <row r="428" spans="2:26" x14ac:dyDescent="0.2">
      <c r="B428" s="39"/>
      <c r="U428" s="39"/>
      <c r="V428" s="39"/>
      <c r="W428" s="39"/>
      <c r="X428" s="32"/>
      <c r="Y428" s="32"/>
      <c r="Z428" s="32"/>
    </row>
    <row r="429" spans="2:26" x14ac:dyDescent="0.2">
      <c r="B429" s="39"/>
      <c r="U429" s="39"/>
      <c r="V429" s="39"/>
      <c r="W429" s="39"/>
      <c r="X429" s="32"/>
      <c r="Y429" s="32"/>
      <c r="Z429" s="32"/>
    </row>
    <row r="430" spans="2:26" x14ac:dyDescent="0.2">
      <c r="B430" s="39"/>
      <c r="U430" s="39"/>
      <c r="V430" s="39"/>
      <c r="W430" s="39"/>
      <c r="X430" s="32"/>
      <c r="Y430" s="32"/>
      <c r="Z430" s="32"/>
    </row>
    <row r="431" spans="2:26" x14ac:dyDescent="0.2">
      <c r="B431" s="39"/>
      <c r="U431" s="39"/>
      <c r="V431" s="39"/>
      <c r="W431" s="39"/>
      <c r="X431" s="32"/>
      <c r="Y431" s="32"/>
      <c r="Z431" s="32"/>
    </row>
    <row r="432" spans="2:26" x14ac:dyDescent="0.2">
      <c r="B432" s="39"/>
      <c r="U432" s="39"/>
      <c r="V432" s="39"/>
      <c r="W432" s="39"/>
      <c r="X432" s="32"/>
      <c r="Y432" s="32"/>
      <c r="Z432" s="32"/>
    </row>
    <row r="433" spans="2:26" x14ac:dyDescent="0.2">
      <c r="B433" s="39"/>
      <c r="U433" s="39"/>
      <c r="V433" s="39"/>
      <c r="W433" s="39"/>
      <c r="X433" s="32"/>
      <c r="Y433" s="32"/>
      <c r="Z433" s="32"/>
    </row>
    <row r="434" spans="2:26" x14ac:dyDescent="0.2">
      <c r="B434" s="39"/>
      <c r="U434" s="39"/>
      <c r="V434" s="39"/>
      <c r="W434" s="39"/>
      <c r="X434" s="32"/>
      <c r="Y434" s="32"/>
      <c r="Z434" s="32"/>
    </row>
    <row r="435" spans="2:26" x14ac:dyDescent="0.2">
      <c r="B435" s="39"/>
      <c r="U435" s="39"/>
      <c r="V435" s="39"/>
      <c r="W435" s="39"/>
      <c r="X435" s="32"/>
      <c r="Y435" s="32"/>
      <c r="Z435" s="32"/>
    </row>
    <row r="436" spans="2:26" x14ac:dyDescent="0.2">
      <c r="B436" s="39"/>
      <c r="U436" s="39"/>
      <c r="V436" s="39"/>
      <c r="W436" s="39"/>
      <c r="X436" s="32"/>
      <c r="Y436" s="32"/>
      <c r="Z436" s="32"/>
    </row>
    <row r="437" spans="2:26" x14ac:dyDescent="0.2">
      <c r="B437" s="39"/>
      <c r="U437" s="39"/>
      <c r="V437" s="39"/>
      <c r="W437" s="39"/>
      <c r="X437" s="32"/>
      <c r="Y437" s="32"/>
      <c r="Z437" s="32"/>
    </row>
    <row r="438" spans="2:26" x14ac:dyDescent="0.2">
      <c r="B438" s="39"/>
      <c r="U438" s="39"/>
      <c r="V438" s="39"/>
      <c r="W438" s="39"/>
      <c r="X438" s="32"/>
      <c r="Y438" s="32"/>
      <c r="Z438" s="32"/>
    </row>
    <row r="439" spans="2:26" x14ac:dyDescent="0.2">
      <c r="B439" s="39"/>
      <c r="U439" s="39"/>
      <c r="V439" s="39"/>
      <c r="W439" s="39"/>
      <c r="X439" s="32"/>
      <c r="Y439" s="32"/>
      <c r="Z439" s="32"/>
    </row>
    <row r="440" spans="2:26" x14ac:dyDescent="0.2">
      <c r="B440" s="39"/>
      <c r="U440" s="39"/>
      <c r="V440" s="39"/>
      <c r="W440" s="39"/>
      <c r="X440" s="32"/>
      <c r="Y440" s="32"/>
      <c r="Z440" s="32"/>
    </row>
    <row r="441" spans="2:26" x14ac:dyDescent="0.2">
      <c r="B441" s="39"/>
      <c r="U441" s="39"/>
      <c r="V441" s="39"/>
      <c r="W441" s="39"/>
      <c r="X441" s="32"/>
      <c r="Y441" s="32"/>
      <c r="Z441" s="32"/>
    </row>
    <row r="442" spans="2:26" x14ac:dyDescent="0.2">
      <c r="B442" s="39"/>
      <c r="U442" s="39"/>
      <c r="V442" s="39"/>
      <c r="W442" s="39"/>
      <c r="X442" s="32"/>
      <c r="Y442" s="32"/>
      <c r="Z442" s="32"/>
    </row>
    <row r="443" spans="2:26" x14ac:dyDescent="0.2">
      <c r="B443" s="39"/>
      <c r="U443" s="39"/>
      <c r="V443" s="39"/>
      <c r="W443" s="39"/>
      <c r="X443" s="32"/>
      <c r="Y443" s="32"/>
      <c r="Z443" s="32"/>
    </row>
    <row r="444" spans="2:26" x14ac:dyDescent="0.2">
      <c r="B444" s="39"/>
      <c r="U444" s="39"/>
      <c r="V444" s="39"/>
      <c r="W444" s="39"/>
      <c r="X444" s="32"/>
      <c r="Y444" s="32"/>
      <c r="Z444" s="32"/>
    </row>
    <row r="445" spans="2:26" x14ac:dyDescent="0.2">
      <c r="B445" s="39"/>
      <c r="U445" s="39"/>
      <c r="V445" s="39"/>
      <c r="W445" s="39"/>
      <c r="X445" s="32"/>
      <c r="Y445" s="32"/>
      <c r="Z445" s="32"/>
    </row>
    <row r="446" spans="2:26" x14ac:dyDescent="0.2">
      <c r="B446" s="39"/>
      <c r="U446" s="39"/>
      <c r="V446" s="39"/>
      <c r="W446" s="39"/>
      <c r="X446" s="32"/>
      <c r="Y446" s="32"/>
      <c r="Z446" s="32"/>
    </row>
    <row r="447" spans="2:26" x14ac:dyDescent="0.2">
      <c r="B447" s="39"/>
      <c r="U447" s="39"/>
      <c r="V447" s="39"/>
      <c r="W447" s="39"/>
      <c r="X447" s="32"/>
      <c r="Y447" s="32"/>
      <c r="Z447" s="32"/>
    </row>
    <row r="448" spans="2:26" x14ac:dyDescent="0.2">
      <c r="B448" s="39"/>
      <c r="U448" s="39"/>
      <c r="V448" s="39"/>
      <c r="W448" s="39"/>
      <c r="X448" s="32"/>
      <c r="Y448" s="32"/>
      <c r="Z448" s="32"/>
    </row>
    <row r="449" spans="2:26" x14ac:dyDescent="0.2">
      <c r="B449" s="39"/>
      <c r="U449" s="39"/>
      <c r="V449" s="39"/>
      <c r="W449" s="39"/>
      <c r="X449" s="32"/>
      <c r="Y449" s="32"/>
      <c r="Z449" s="32"/>
    </row>
    <row r="450" spans="2:26" x14ac:dyDescent="0.2">
      <c r="B450" s="39"/>
      <c r="U450" s="39"/>
      <c r="V450" s="39"/>
      <c r="W450" s="39"/>
      <c r="X450" s="32"/>
      <c r="Y450" s="32"/>
      <c r="Z450" s="32"/>
    </row>
    <row r="451" spans="2:26" x14ac:dyDescent="0.2">
      <c r="B451" s="39"/>
      <c r="U451" s="39"/>
      <c r="V451" s="39"/>
      <c r="W451" s="39"/>
      <c r="X451" s="32"/>
      <c r="Y451" s="32"/>
      <c r="Z451" s="32"/>
    </row>
    <row r="452" spans="2:26" x14ac:dyDescent="0.2">
      <c r="B452" s="39"/>
      <c r="U452" s="39"/>
      <c r="V452" s="39"/>
      <c r="W452" s="39"/>
      <c r="X452" s="32"/>
      <c r="Y452" s="32"/>
      <c r="Z452" s="32"/>
    </row>
    <row r="453" spans="2:26" x14ac:dyDescent="0.2">
      <c r="B453" s="39"/>
      <c r="U453" s="39"/>
      <c r="V453" s="39"/>
      <c r="W453" s="39"/>
      <c r="X453" s="32"/>
      <c r="Y453" s="32"/>
      <c r="Z453" s="32"/>
    </row>
    <row r="454" spans="2:26" x14ac:dyDescent="0.2">
      <c r="B454" s="39"/>
      <c r="U454" s="39"/>
      <c r="V454" s="39"/>
      <c r="W454" s="39"/>
      <c r="X454" s="32"/>
      <c r="Y454" s="32"/>
      <c r="Z454" s="32"/>
    </row>
    <row r="455" spans="2:26" x14ac:dyDescent="0.2">
      <c r="B455" s="39"/>
      <c r="U455" s="39"/>
      <c r="V455" s="39"/>
      <c r="W455" s="39"/>
      <c r="X455" s="32"/>
      <c r="Y455" s="32"/>
      <c r="Z455" s="32"/>
    </row>
    <row r="456" spans="2:26" x14ac:dyDescent="0.2">
      <c r="B456" s="39"/>
      <c r="U456" s="39"/>
      <c r="V456" s="39"/>
      <c r="W456" s="39"/>
      <c r="X456" s="32"/>
      <c r="Y456" s="32"/>
      <c r="Z456" s="32"/>
    </row>
    <row r="457" spans="2:26" x14ac:dyDescent="0.2">
      <c r="B457" s="39"/>
      <c r="U457" s="39"/>
      <c r="V457" s="39"/>
      <c r="W457" s="39"/>
      <c r="X457" s="32"/>
      <c r="Y457" s="32"/>
      <c r="Z457" s="32"/>
    </row>
    <row r="458" spans="2:26" x14ac:dyDescent="0.2">
      <c r="B458" s="39"/>
      <c r="U458" s="39"/>
      <c r="V458" s="39"/>
      <c r="W458" s="39"/>
      <c r="X458" s="32"/>
      <c r="Y458" s="32"/>
      <c r="Z458" s="32"/>
    </row>
    <row r="459" spans="2:26" x14ac:dyDescent="0.2">
      <c r="B459" s="39"/>
      <c r="U459" s="39"/>
      <c r="V459" s="39"/>
      <c r="W459" s="39"/>
      <c r="X459" s="32"/>
      <c r="Y459" s="32"/>
      <c r="Z459" s="32"/>
    </row>
    <row r="460" spans="2:26" x14ac:dyDescent="0.2">
      <c r="B460" s="39"/>
      <c r="U460" s="39"/>
      <c r="V460" s="39"/>
      <c r="W460" s="39"/>
      <c r="X460" s="32"/>
      <c r="Y460" s="32"/>
      <c r="Z460" s="32"/>
    </row>
    <row r="461" spans="2:26" x14ac:dyDescent="0.2">
      <c r="B461" s="39"/>
      <c r="U461" s="39"/>
      <c r="V461" s="39"/>
      <c r="W461" s="39"/>
      <c r="X461" s="32"/>
      <c r="Y461" s="32"/>
      <c r="Z461" s="32"/>
    </row>
    <row r="462" spans="2:26" x14ac:dyDescent="0.2">
      <c r="B462" s="39"/>
      <c r="U462" s="39"/>
      <c r="V462" s="39"/>
      <c r="W462" s="39"/>
      <c r="X462" s="32"/>
      <c r="Y462" s="32"/>
      <c r="Z462" s="32"/>
    </row>
    <row r="463" spans="2:26" x14ac:dyDescent="0.2">
      <c r="B463" s="39"/>
      <c r="U463" s="39"/>
      <c r="V463" s="39"/>
      <c r="W463" s="39"/>
      <c r="X463" s="32"/>
      <c r="Y463" s="32"/>
      <c r="Z463" s="32"/>
    </row>
    <row r="464" spans="2:26" x14ac:dyDescent="0.2">
      <c r="B464" s="39"/>
      <c r="U464" s="39"/>
      <c r="V464" s="39"/>
      <c r="W464" s="39"/>
      <c r="X464" s="32"/>
      <c r="Y464" s="32"/>
      <c r="Z464" s="32"/>
    </row>
    <row r="465" spans="2:26" x14ac:dyDescent="0.2">
      <c r="B465" s="39"/>
      <c r="U465" s="39"/>
      <c r="V465" s="39"/>
      <c r="W465" s="39"/>
      <c r="X465" s="32"/>
      <c r="Y465" s="32"/>
      <c r="Z465" s="32"/>
    </row>
    <row r="466" spans="2:26" x14ac:dyDescent="0.2">
      <c r="B466" s="39"/>
      <c r="U466" s="39"/>
      <c r="V466" s="39"/>
      <c r="W466" s="39"/>
      <c r="X466" s="32"/>
      <c r="Y466" s="32"/>
      <c r="Z466" s="32"/>
    </row>
    <row r="467" spans="2:26" x14ac:dyDescent="0.2">
      <c r="B467" s="39"/>
      <c r="U467" s="39"/>
      <c r="V467" s="39"/>
      <c r="W467" s="39"/>
      <c r="X467" s="32"/>
      <c r="Y467" s="32"/>
      <c r="Z467" s="32"/>
    </row>
    <row r="468" spans="2:26" x14ac:dyDescent="0.2">
      <c r="B468" s="39"/>
      <c r="U468" s="39"/>
      <c r="V468" s="39"/>
      <c r="W468" s="39"/>
      <c r="X468" s="32"/>
      <c r="Y468" s="32"/>
      <c r="Z468" s="32"/>
    </row>
    <row r="469" spans="2:26" x14ac:dyDescent="0.2">
      <c r="B469" s="39"/>
      <c r="U469" s="39"/>
      <c r="V469" s="39"/>
      <c r="W469" s="39"/>
      <c r="X469" s="32"/>
      <c r="Y469" s="32"/>
      <c r="Z469" s="32"/>
    </row>
    <row r="470" spans="2:26" x14ac:dyDescent="0.2">
      <c r="B470" s="39"/>
      <c r="U470" s="39"/>
      <c r="V470" s="39"/>
      <c r="W470" s="39"/>
      <c r="X470" s="32"/>
      <c r="Y470" s="32"/>
      <c r="Z470" s="32"/>
    </row>
    <row r="471" spans="2:26" x14ac:dyDescent="0.2">
      <c r="B471" s="39"/>
      <c r="U471" s="39"/>
      <c r="V471" s="39"/>
      <c r="W471" s="39"/>
      <c r="X471" s="32"/>
      <c r="Y471" s="32"/>
      <c r="Z471" s="32"/>
    </row>
    <row r="472" spans="2:26" x14ac:dyDescent="0.2">
      <c r="B472" s="39"/>
      <c r="U472" s="39"/>
      <c r="V472" s="39"/>
      <c r="W472" s="39"/>
      <c r="X472" s="32"/>
      <c r="Y472" s="32"/>
      <c r="Z472" s="32"/>
    </row>
    <row r="473" spans="2:26" x14ac:dyDescent="0.2">
      <c r="B473" s="39"/>
      <c r="U473" s="39"/>
      <c r="V473" s="39"/>
      <c r="W473" s="39"/>
      <c r="X473" s="32"/>
      <c r="Y473" s="32"/>
      <c r="Z473" s="32"/>
    </row>
    <row r="474" spans="2:26" x14ac:dyDescent="0.2">
      <c r="B474" s="39"/>
      <c r="U474" s="39"/>
      <c r="V474" s="39"/>
      <c r="W474" s="39"/>
      <c r="X474" s="32"/>
      <c r="Y474" s="32"/>
      <c r="Z474" s="32"/>
    </row>
    <row r="475" spans="2:26" x14ac:dyDescent="0.2">
      <c r="B475" s="39"/>
      <c r="U475" s="39"/>
      <c r="V475" s="39"/>
      <c r="W475" s="39"/>
      <c r="X475" s="32"/>
      <c r="Y475" s="32"/>
      <c r="Z475" s="32"/>
    </row>
    <row r="476" spans="2:26" x14ac:dyDescent="0.2">
      <c r="B476" s="39"/>
      <c r="U476" s="39"/>
      <c r="V476" s="39"/>
      <c r="W476" s="39"/>
      <c r="X476" s="32"/>
      <c r="Y476" s="32"/>
      <c r="Z476" s="32"/>
    </row>
    <row r="477" spans="2:26" x14ac:dyDescent="0.2">
      <c r="B477" s="39"/>
      <c r="U477" s="39"/>
      <c r="V477" s="39"/>
      <c r="W477" s="39"/>
      <c r="X477" s="32"/>
      <c r="Y477" s="32"/>
      <c r="Z477" s="32"/>
    </row>
    <row r="478" spans="2:26" x14ac:dyDescent="0.2">
      <c r="B478" s="39"/>
      <c r="U478" s="39"/>
      <c r="V478" s="39"/>
      <c r="W478" s="39"/>
      <c r="X478" s="32"/>
      <c r="Y478" s="32"/>
      <c r="Z478" s="32"/>
    </row>
    <row r="479" spans="2:26" x14ac:dyDescent="0.2">
      <c r="B479" s="39"/>
      <c r="U479" s="39"/>
      <c r="V479" s="39"/>
      <c r="W479" s="39"/>
      <c r="X479" s="32"/>
      <c r="Y479" s="32"/>
      <c r="Z479" s="32"/>
    </row>
    <row r="480" spans="2:26" x14ac:dyDescent="0.2">
      <c r="B480" s="39"/>
      <c r="U480" s="39"/>
      <c r="V480" s="39"/>
      <c r="W480" s="39"/>
      <c r="X480" s="32"/>
      <c r="Y480" s="32"/>
      <c r="Z480" s="32"/>
    </row>
    <row r="481" spans="2:26" x14ac:dyDescent="0.2">
      <c r="B481" s="39"/>
      <c r="U481" s="39"/>
      <c r="V481" s="39"/>
      <c r="W481" s="39"/>
      <c r="X481" s="32"/>
      <c r="Y481" s="32"/>
      <c r="Z481" s="32"/>
    </row>
    <row r="482" spans="2:26" x14ac:dyDescent="0.2">
      <c r="B482" s="39"/>
      <c r="U482" s="39"/>
      <c r="V482" s="39"/>
      <c r="W482" s="39"/>
      <c r="X482" s="32"/>
      <c r="Y482" s="32"/>
      <c r="Z482" s="32"/>
    </row>
    <row r="483" spans="2:26" x14ac:dyDescent="0.2">
      <c r="B483" s="39"/>
      <c r="U483" s="39"/>
      <c r="V483" s="39"/>
      <c r="W483" s="39"/>
      <c r="X483" s="32"/>
      <c r="Y483" s="32"/>
      <c r="Z483" s="32"/>
    </row>
    <row r="484" spans="2:26" x14ac:dyDescent="0.2">
      <c r="B484" s="39"/>
      <c r="U484" s="39"/>
      <c r="V484" s="39"/>
      <c r="W484" s="39"/>
      <c r="X484" s="32"/>
      <c r="Y484" s="32"/>
      <c r="Z484" s="32"/>
    </row>
    <row r="485" spans="2:26" x14ac:dyDescent="0.2">
      <c r="B485" s="39"/>
      <c r="U485" s="39"/>
      <c r="V485" s="39"/>
      <c r="W485" s="39"/>
      <c r="X485" s="32"/>
      <c r="Y485" s="32"/>
      <c r="Z485" s="32"/>
    </row>
    <row r="486" spans="2:26" x14ac:dyDescent="0.2">
      <c r="B486" s="39"/>
      <c r="U486" s="39"/>
      <c r="V486" s="39"/>
      <c r="W486" s="39"/>
      <c r="X486" s="32"/>
      <c r="Y486" s="32"/>
      <c r="Z486" s="32"/>
    </row>
  </sheetData>
  <mergeCells count="4">
    <mergeCell ref="U2:V2"/>
    <mergeCell ref="A1:Z1"/>
    <mergeCell ref="L2:T2"/>
    <mergeCell ref="B2:K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AA81" sqref="AA81"/>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X26" sqref="X26"/>
    </sheetView>
  </sheetViews>
  <sheetFormatPr baseColWidth="10" defaultRowHeight="14.25" x14ac:dyDescent="0.2"/>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AF31" sqref="AF3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19" zoomScale="80" zoomScaleNormal="80" workbookViewId="0">
      <selection activeCell="AB52" sqref="AB52"/>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8"/>
  <sheetViews>
    <sheetView zoomScale="90" zoomScaleNormal="90" workbookViewId="0">
      <selection activeCell="D43" sqref="D43"/>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4" t="s">
        <v>170</v>
      </c>
      <c r="B1" s="235"/>
      <c r="C1" s="235"/>
      <c r="D1" s="235"/>
      <c r="E1" s="236"/>
    </row>
    <row r="2" spans="1:5" x14ac:dyDescent="0.2">
      <c r="A2" s="113" t="s">
        <v>154</v>
      </c>
      <c r="B2" s="43" t="s">
        <v>156</v>
      </c>
      <c r="C2" s="43" t="s">
        <v>155</v>
      </c>
      <c r="D2" s="43" t="s">
        <v>157</v>
      </c>
      <c r="E2" s="114" t="s">
        <v>158</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x14ac:dyDescent="0.2">
      <c r="A35" s="115">
        <v>4</v>
      </c>
      <c r="B35" s="148">
        <v>11741</v>
      </c>
      <c r="C35" s="180">
        <f>B35*E35/100</f>
        <v>974.50300000000004</v>
      </c>
      <c r="D35" s="180">
        <f>SUM(B35,-C35)</f>
        <v>10766.496999999999</v>
      </c>
      <c r="E35" s="157">
        <v>8.3000000000000007</v>
      </c>
    </row>
    <row r="36" spans="1:5" x14ac:dyDescent="0.2">
      <c r="A36" s="115">
        <v>5</v>
      </c>
      <c r="B36" s="148">
        <v>12632</v>
      </c>
      <c r="C36" s="180">
        <f>B36*E36/100</f>
        <v>757.92</v>
      </c>
      <c r="D36" s="180">
        <f>SUM(B36,-C36)</f>
        <v>11874.08</v>
      </c>
      <c r="E36" s="157">
        <v>6</v>
      </c>
    </row>
    <row r="37" spans="1:5" ht="15" thickBot="1" x14ac:dyDescent="0.25">
      <c r="A37" s="215">
        <v>6</v>
      </c>
      <c r="B37" s="216">
        <v>10595</v>
      </c>
      <c r="C37" s="217">
        <f>B37*E37/100</f>
        <v>582.72500000000002</v>
      </c>
      <c r="D37" s="217">
        <f>SUM(B37,-C37)</f>
        <v>10012.275</v>
      </c>
      <c r="E37" s="218">
        <v>5.5</v>
      </c>
    </row>
    <row r="38" spans="1:5" x14ac:dyDescent="0.2">
      <c r="A38" s="207"/>
      <c r="B38" s="208"/>
      <c r="C38" s="209"/>
      <c r="D38" s="209"/>
      <c r="E38" s="210"/>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C1" zoomScale="80" zoomScaleNormal="80" workbookViewId="0">
      <selection activeCell="V44" sqref="V44"/>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7" t="s">
        <v>175</v>
      </c>
      <c r="B1" s="237"/>
      <c r="C1" s="237"/>
      <c r="D1" s="237"/>
      <c r="E1" s="237" t="s">
        <v>167</v>
      </c>
      <c r="F1" s="237"/>
      <c r="G1" s="237"/>
      <c r="H1" s="237"/>
      <c r="I1" s="237"/>
      <c r="J1" s="237"/>
      <c r="K1" s="237"/>
      <c r="L1" s="237"/>
    </row>
    <row r="2" spans="1:12" x14ac:dyDescent="0.2">
      <c r="A2" s="237"/>
      <c r="B2" s="237"/>
      <c r="C2" s="237"/>
      <c r="D2" s="237"/>
      <c r="E2" s="237"/>
      <c r="F2" s="237"/>
      <c r="G2" s="237"/>
      <c r="H2" s="237"/>
      <c r="I2" s="237"/>
      <c r="J2" s="237"/>
      <c r="K2" s="237"/>
      <c r="L2" s="237"/>
    </row>
    <row r="3" spans="1:12" ht="14.1" customHeight="1" x14ac:dyDescent="0.25">
      <c r="A3" s="111" t="s">
        <v>161</v>
      </c>
      <c r="B3" s="112" t="s">
        <v>169</v>
      </c>
      <c r="C3" s="102" t="s">
        <v>163</v>
      </c>
      <c r="D3" s="112" t="s">
        <v>169</v>
      </c>
      <c r="E3" s="238" t="s">
        <v>164</v>
      </c>
      <c r="F3" s="238"/>
      <c r="G3" s="238"/>
      <c r="H3" s="238"/>
      <c r="I3" s="238" t="s">
        <v>165</v>
      </c>
      <c r="J3" s="238"/>
      <c r="K3" s="238"/>
      <c r="L3" s="238"/>
    </row>
    <row r="4" spans="1:12" ht="14.1" customHeight="1" x14ac:dyDescent="0.2">
      <c r="A4" s="246" t="s">
        <v>177</v>
      </c>
      <c r="B4" s="246">
        <v>11</v>
      </c>
      <c r="C4" s="246" t="s">
        <v>164</v>
      </c>
      <c r="D4" s="246">
        <v>269</v>
      </c>
      <c r="E4" s="248" t="s">
        <v>168</v>
      </c>
      <c r="F4" s="248"/>
      <c r="G4" s="248" t="s">
        <v>169</v>
      </c>
      <c r="H4" s="248"/>
      <c r="I4" s="248" t="s">
        <v>168</v>
      </c>
      <c r="J4" s="248"/>
      <c r="K4" s="248" t="s">
        <v>169</v>
      </c>
      <c r="L4" s="248"/>
    </row>
    <row r="5" spans="1:12" ht="14.25" customHeight="1" x14ac:dyDescent="0.2">
      <c r="A5" s="246"/>
      <c r="B5" s="246"/>
      <c r="C5" s="246"/>
      <c r="D5" s="246"/>
      <c r="E5" s="248"/>
      <c r="F5" s="248"/>
      <c r="G5" s="248"/>
      <c r="H5" s="248"/>
      <c r="I5" s="248"/>
      <c r="J5" s="248"/>
      <c r="K5" s="248"/>
      <c r="L5" s="248"/>
    </row>
    <row r="6" spans="1:12" x14ac:dyDescent="0.2">
      <c r="A6" s="246" t="s">
        <v>178</v>
      </c>
      <c r="B6" s="246">
        <v>47</v>
      </c>
      <c r="C6" s="246" t="s">
        <v>165</v>
      </c>
      <c r="D6" s="246">
        <v>290</v>
      </c>
      <c r="E6" s="247">
        <v>0</v>
      </c>
      <c r="F6" s="247"/>
      <c r="G6" s="247">
        <v>7</v>
      </c>
      <c r="H6" s="247"/>
      <c r="I6" s="247">
        <v>0</v>
      </c>
      <c r="J6" s="247"/>
      <c r="K6" s="242">
        <v>16</v>
      </c>
      <c r="L6" s="243"/>
    </row>
    <row r="7" spans="1:12" x14ac:dyDescent="0.2">
      <c r="A7" s="246"/>
      <c r="B7" s="246"/>
      <c r="C7" s="246"/>
      <c r="D7" s="246"/>
      <c r="E7" s="247"/>
      <c r="F7" s="247"/>
      <c r="G7" s="247"/>
      <c r="H7" s="247"/>
      <c r="I7" s="247"/>
      <c r="J7" s="247"/>
      <c r="K7" s="244"/>
      <c r="L7" s="245"/>
    </row>
    <row r="8" spans="1:12" x14ac:dyDescent="0.2">
      <c r="A8" s="246" t="s">
        <v>179</v>
      </c>
      <c r="B8" s="246">
        <v>118</v>
      </c>
      <c r="C8" s="246" t="s">
        <v>166</v>
      </c>
      <c r="D8" s="246">
        <v>12</v>
      </c>
      <c r="E8" s="247">
        <v>1</v>
      </c>
      <c r="F8" s="247"/>
      <c r="G8" s="247">
        <v>55</v>
      </c>
      <c r="H8" s="247"/>
      <c r="I8" s="247">
        <v>1</v>
      </c>
      <c r="J8" s="247"/>
      <c r="K8" s="242">
        <v>74</v>
      </c>
      <c r="L8" s="243"/>
    </row>
    <row r="9" spans="1:12" x14ac:dyDescent="0.2">
      <c r="A9" s="246"/>
      <c r="B9" s="246"/>
      <c r="C9" s="246"/>
      <c r="D9" s="246"/>
      <c r="E9" s="247"/>
      <c r="F9" s="247"/>
      <c r="G9" s="247"/>
      <c r="H9" s="247"/>
      <c r="I9" s="247"/>
      <c r="J9" s="247"/>
      <c r="K9" s="244"/>
      <c r="L9" s="245"/>
    </row>
    <row r="10" spans="1:12" x14ac:dyDescent="0.2">
      <c r="A10" s="246" t="s">
        <v>180</v>
      </c>
      <c r="B10" s="246">
        <v>235</v>
      </c>
      <c r="C10" s="247" t="s">
        <v>174</v>
      </c>
      <c r="D10" s="246">
        <v>3</v>
      </c>
      <c r="E10" s="247">
        <v>2</v>
      </c>
      <c r="F10" s="247"/>
      <c r="G10" s="247">
        <v>72</v>
      </c>
      <c r="H10" s="247"/>
      <c r="I10" s="247">
        <v>2</v>
      </c>
      <c r="J10" s="247"/>
      <c r="K10" s="242">
        <v>95</v>
      </c>
      <c r="L10" s="243"/>
    </row>
    <row r="11" spans="1:12" x14ac:dyDescent="0.2">
      <c r="A11" s="246"/>
      <c r="B11" s="246"/>
      <c r="C11" s="247"/>
      <c r="D11" s="246"/>
      <c r="E11" s="247"/>
      <c r="F11" s="247"/>
      <c r="G11" s="247"/>
      <c r="H11" s="247"/>
      <c r="I11" s="247"/>
      <c r="J11" s="247"/>
      <c r="K11" s="244"/>
      <c r="L11" s="245"/>
    </row>
    <row r="12" spans="1:12" x14ac:dyDescent="0.2">
      <c r="A12" s="249" t="s">
        <v>181</v>
      </c>
      <c r="B12" s="249">
        <v>163</v>
      </c>
      <c r="C12" s="258"/>
      <c r="D12" s="239"/>
      <c r="E12" s="242">
        <v>3</v>
      </c>
      <c r="F12" s="243"/>
      <c r="G12" s="242">
        <v>74</v>
      </c>
      <c r="H12" s="243"/>
      <c r="I12" s="242">
        <v>3</v>
      </c>
      <c r="J12" s="243"/>
      <c r="K12" s="242">
        <v>67</v>
      </c>
      <c r="L12" s="243"/>
    </row>
    <row r="13" spans="1:12" x14ac:dyDescent="0.2">
      <c r="A13" s="257"/>
      <c r="B13" s="257"/>
      <c r="C13" s="259"/>
      <c r="D13" s="240"/>
      <c r="E13" s="244"/>
      <c r="F13" s="245"/>
      <c r="G13" s="244"/>
      <c r="H13" s="245"/>
      <c r="I13" s="244"/>
      <c r="J13" s="245"/>
      <c r="K13" s="244"/>
      <c r="L13" s="245"/>
    </row>
    <row r="14" spans="1:12" x14ac:dyDescent="0.2">
      <c r="A14" s="249" t="s">
        <v>162</v>
      </c>
      <c r="B14" s="252">
        <v>83</v>
      </c>
      <c r="C14" s="259"/>
      <c r="D14" s="240"/>
      <c r="E14" s="242">
        <v>4</v>
      </c>
      <c r="F14" s="243"/>
      <c r="G14" s="242">
        <v>40</v>
      </c>
      <c r="H14" s="243"/>
      <c r="I14" s="242">
        <v>4</v>
      </c>
      <c r="J14" s="243"/>
      <c r="K14" s="242">
        <v>26</v>
      </c>
      <c r="L14" s="243"/>
    </row>
    <row r="15" spans="1:12" x14ac:dyDescent="0.2">
      <c r="A15" s="250"/>
      <c r="B15" s="253"/>
      <c r="C15" s="259"/>
      <c r="D15" s="240"/>
      <c r="E15" s="244"/>
      <c r="F15" s="245"/>
      <c r="G15" s="244"/>
      <c r="H15" s="245"/>
      <c r="I15" s="244"/>
      <c r="J15" s="245"/>
      <c r="K15" s="244"/>
      <c r="L15" s="245"/>
    </row>
    <row r="16" spans="1:12" x14ac:dyDescent="0.2">
      <c r="A16" s="250"/>
      <c r="B16" s="253"/>
      <c r="C16" s="259"/>
      <c r="D16" s="240"/>
      <c r="E16" s="242" t="s">
        <v>176</v>
      </c>
      <c r="F16" s="243"/>
      <c r="G16" s="242">
        <v>21</v>
      </c>
      <c r="H16" s="243"/>
      <c r="I16" s="242" t="s">
        <v>176</v>
      </c>
      <c r="J16" s="243"/>
      <c r="K16" s="242">
        <v>12</v>
      </c>
      <c r="L16" s="243"/>
    </row>
    <row r="17" spans="1:12" ht="15" thickBot="1" x14ac:dyDescent="0.25">
      <c r="A17" s="251"/>
      <c r="B17" s="254"/>
      <c r="C17" s="260"/>
      <c r="D17" s="241"/>
      <c r="E17" s="255"/>
      <c r="F17" s="256"/>
      <c r="G17" s="255"/>
      <c r="H17" s="256"/>
      <c r="I17" s="255"/>
      <c r="J17" s="256"/>
      <c r="K17" s="255"/>
      <c r="L17" s="256"/>
    </row>
    <row r="18" spans="1:12" x14ac:dyDescent="0.2">
      <c r="A18" s="261" t="s">
        <v>182</v>
      </c>
      <c r="B18" s="263">
        <f>SUM(B4:B13)</f>
        <v>574</v>
      </c>
      <c r="C18" s="265">
        <f>SUM(D4:D11)</f>
        <v>574</v>
      </c>
      <c r="D18" s="266"/>
      <c r="E18" s="265">
        <f>SUM(G6:H17)</f>
        <v>269</v>
      </c>
      <c r="F18" s="269"/>
      <c r="G18" s="269"/>
      <c r="H18" s="266"/>
      <c r="I18" s="265">
        <f>SUM(K6:L17)</f>
        <v>290</v>
      </c>
      <c r="J18" s="269"/>
      <c r="K18" s="269"/>
      <c r="L18" s="266"/>
    </row>
    <row r="19" spans="1:12" x14ac:dyDescent="0.2">
      <c r="A19" s="262"/>
      <c r="B19" s="264"/>
      <c r="C19" s="267"/>
      <c r="D19" s="268"/>
      <c r="E19" s="267"/>
      <c r="F19" s="270"/>
      <c r="G19" s="270"/>
      <c r="H19" s="268"/>
      <c r="I19" s="267"/>
      <c r="J19" s="270"/>
      <c r="K19" s="270"/>
      <c r="L19" s="268"/>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7"/>
  <sheetViews>
    <sheetView zoomScale="110" zoomScaleNormal="110" workbookViewId="0">
      <pane ySplit="3" topLeftCell="A266" activePane="bottomLeft" state="frozen"/>
      <selection pane="bottomLeft" activeCell="H282" sqref="H282"/>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71" t="s">
        <v>5</v>
      </c>
      <c r="C1" s="271"/>
      <c r="D1" s="271"/>
      <c r="E1" s="271"/>
      <c r="F1" s="271"/>
      <c r="G1" s="272"/>
    </row>
    <row r="2" spans="1:7" x14ac:dyDescent="0.2">
      <c r="A2" s="133"/>
      <c r="B2" s="273" t="s">
        <v>8</v>
      </c>
      <c r="C2" s="273"/>
      <c r="D2" s="273"/>
      <c r="E2" s="273" t="s">
        <v>9</v>
      </c>
      <c r="F2" s="273"/>
      <c r="G2" s="274"/>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159</v>
      </c>
      <c r="F169" s="49" t="s">
        <v>159</v>
      </c>
      <c r="G169" s="138" t="s">
        <v>159</v>
      </c>
    </row>
    <row r="170" spans="1:7" x14ac:dyDescent="0.2">
      <c r="A170" s="137">
        <v>44132</v>
      </c>
      <c r="B170" s="49">
        <v>359</v>
      </c>
      <c r="C170" s="49">
        <v>796</v>
      </c>
      <c r="D170" s="159">
        <f t="shared" ref="D170:D178" si="12">SUM(D169,B170)</f>
        <v>3740</v>
      </c>
      <c r="E170" s="49" t="s">
        <v>159</v>
      </c>
      <c r="F170" s="49" t="s">
        <v>159</v>
      </c>
      <c r="G170" s="138" t="s">
        <v>159</v>
      </c>
    </row>
    <row r="171" spans="1:7" x14ac:dyDescent="0.2">
      <c r="A171" s="137">
        <v>44133</v>
      </c>
      <c r="B171" s="49">
        <v>296</v>
      </c>
      <c r="C171" s="49">
        <v>757</v>
      </c>
      <c r="D171" s="159">
        <f t="shared" si="12"/>
        <v>4036</v>
      </c>
      <c r="E171" s="49" t="s">
        <v>159</v>
      </c>
      <c r="F171" s="49" t="s">
        <v>159</v>
      </c>
      <c r="G171" s="139" t="s">
        <v>159</v>
      </c>
    </row>
    <row r="172" spans="1:7" x14ac:dyDescent="0.2">
      <c r="A172" s="137">
        <v>44134</v>
      </c>
      <c r="B172" s="49">
        <v>233</v>
      </c>
      <c r="C172" s="49">
        <v>990</v>
      </c>
      <c r="D172" s="159">
        <f t="shared" si="12"/>
        <v>4269</v>
      </c>
      <c r="E172" s="49" t="s">
        <v>159</v>
      </c>
      <c r="F172" s="49" t="s">
        <v>159</v>
      </c>
      <c r="G172" s="139" t="s">
        <v>159</v>
      </c>
    </row>
    <row r="173" spans="1:7" x14ac:dyDescent="0.2">
      <c r="A173" s="137">
        <v>44135</v>
      </c>
      <c r="B173" s="49"/>
      <c r="C173" s="49"/>
      <c r="D173" s="159">
        <f t="shared" si="12"/>
        <v>4269</v>
      </c>
      <c r="E173" s="49"/>
      <c r="F173" s="49"/>
      <c r="G173" s="139" t="s">
        <v>159</v>
      </c>
    </row>
    <row r="174" spans="1:7" x14ac:dyDescent="0.2">
      <c r="A174" s="137">
        <v>44136</v>
      </c>
      <c r="B174" s="49"/>
      <c r="C174" s="49"/>
      <c r="D174" s="159">
        <f t="shared" si="12"/>
        <v>4269</v>
      </c>
      <c r="E174" s="49"/>
      <c r="F174" s="49"/>
      <c r="G174" s="139" t="s">
        <v>159</v>
      </c>
    </row>
    <row r="175" spans="1:7" x14ac:dyDescent="0.2">
      <c r="A175" s="137">
        <v>44137</v>
      </c>
      <c r="B175" s="49">
        <v>759</v>
      </c>
      <c r="C175" s="49">
        <v>1685</v>
      </c>
      <c r="D175" s="159">
        <f t="shared" si="12"/>
        <v>5028</v>
      </c>
      <c r="E175" s="49" t="s">
        <v>159</v>
      </c>
      <c r="F175" s="49" t="s">
        <v>159</v>
      </c>
      <c r="G175" s="139" t="s">
        <v>159</v>
      </c>
    </row>
    <row r="176" spans="1:7" x14ac:dyDescent="0.2">
      <c r="A176" s="137">
        <v>44138</v>
      </c>
      <c r="B176" s="49">
        <v>216</v>
      </c>
      <c r="C176" s="49">
        <v>1608</v>
      </c>
      <c r="D176" s="159">
        <f t="shared" si="12"/>
        <v>5244</v>
      </c>
      <c r="E176" s="49" t="s">
        <v>159</v>
      </c>
      <c r="F176" s="49" t="s">
        <v>159</v>
      </c>
      <c r="G176" s="139" t="s">
        <v>159</v>
      </c>
    </row>
    <row r="177" spans="1:7" x14ac:dyDescent="0.2">
      <c r="A177" s="137">
        <v>44139</v>
      </c>
      <c r="B177" s="49">
        <v>589</v>
      </c>
      <c r="C177" s="49">
        <v>1809</v>
      </c>
      <c r="D177" s="159">
        <f t="shared" si="12"/>
        <v>5833</v>
      </c>
      <c r="E177" s="49" t="s">
        <v>159</v>
      </c>
      <c r="F177" s="49" t="s">
        <v>159</v>
      </c>
      <c r="G177" s="139" t="s">
        <v>159</v>
      </c>
    </row>
    <row r="178" spans="1:7" x14ac:dyDescent="0.2">
      <c r="A178" s="137">
        <v>44140</v>
      </c>
      <c r="B178" s="49">
        <v>357</v>
      </c>
      <c r="C178" s="49">
        <v>1850</v>
      </c>
      <c r="D178" s="159">
        <f t="shared" si="12"/>
        <v>6190</v>
      </c>
      <c r="E178" s="49" t="s">
        <v>159</v>
      </c>
      <c r="F178" s="49" t="s">
        <v>159</v>
      </c>
      <c r="G178" s="139" t="s">
        <v>159</v>
      </c>
    </row>
    <row r="179" spans="1:7" x14ac:dyDescent="0.2">
      <c r="A179" s="137">
        <v>44141</v>
      </c>
      <c r="B179" s="49">
        <v>406</v>
      </c>
      <c r="C179" s="49">
        <v>1900</v>
      </c>
      <c r="D179" s="160">
        <f>SUM(D178,B179)</f>
        <v>6596</v>
      </c>
      <c r="E179" s="49" t="s">
        <v>159</v>
      </c>
      <c r="F179" s="49" t="s">
        <v>159</v>
      </c>
      <c r="G179" s="139" t="s">
        <v>159</v>
      </c>
    </row>
    <row r="180" spans="1:7" x14ac:dyDescent="0.2">
      <c r="A180" s="137">
        <v>44142</v>
      </c>
      <c r="B180" s="100"/>
      <c r="C180" s="100"/>
      <c r="D180" s="160">
        <f>SUM(D179,B180)</f>
        <v>6596</v>
      </c>
      <c r="E180" s="100"/>
      <c r="F180" s="100"/>
      <c r="G180" s="139" t="s">
        <v>159</v>
      </c>
    </row>
    <row r="181" spans="1:7" x14ac:dyDescent="0.2">
      <c r="A181" s="137">
        <v>44143</v>
      </c>
      <c r="B181" s="49"/>
      <c r="C181" s="49"/>
      <c r="D181" s="160">
        <f>SUM(D180,B181)</f>
        <v>6596</v>
      </c>
      <c r="E181" s="49"/>
      <c r="F181" s="49"/>
      <c r="G181" s="139" t="s">
        <v>159</v>
      </c>
    </row>
    <row r="182" spans="1:7" x14ac:dyDescent="0.2">
      <c r="A182" s="137">
        <v>44144</v>
      </c>
      <c r="B182" s="49">
        <v>406</v>
      </c>
      <c r="C182" s="49">
        <v>2100</v>
      </c>
      <c r="D182" s="159">
        <f>SUM(D181,B182)</f>
        <v>7002</v>
      </c>
      <c r="E182" s="49" t="s">
        <v>159</v>
      </c>
      <c r="F182" s="49" t="s">
        <v>159</v>
      </c>
      <c r="G182" s="139" t="s">
        <v>159</v>
      </c>
    </row>
    <row r="183" spans="1:7" x14ac:dyDescent="0.2">
      <c r="A183" s="137">
        <v>44145</v>
      </c>
      <c r="B183" s="49">
        <v>789</v>
      </c>
      <c r="C183" s="49">
        <v>2250</v>
      </c>
      <c r="D183" s="159">
        <f t="shared" ref="D183:D204" si="13">SUM(D182,B183)</f>
        <v>7791</v>
      </c>
      <c r="E183" s="49" t="s">
        <v>159</v>
      </c>
      <c r="F183" s="49" t="s">
        <v>159</v>
      </c>
      <c r="G183" s="139" t="s">
        <v>159</v>
      </c>
    </row>
    <row r="184" spans="1:7" x14ac:dyDescent="0.2">
      <c r="A184" s="137">
        <v>44146</v>
      </c>
      <c r="B184" s="49">
        <v>653</v>
      </c>
      <c r="C184" s="49">
        <v>1660</v>
      </c>
      <c r="D184" s="159">
        <f t="shared" si="13"/>
        <v>8444</v>
      </c>
      <c r="E184" s="49" t="s">
        <v>159</v>
      </c>
      <c r="F184" s="49" t="s">
        <v>159</v>
      </c>
      <c r="G184" s="139" t="s">
        <v>159</v>
      </c>
    </row>
    <row r="185" spans="1:7" x14ac:dyDescent="0.2">
      <c r="A185" s="137">
        <v>44147</v>
      </c>
      <c r="B185" s="49">
        <v>690</v>
      </c>
      <c r="C185" s="49">
        <v>2122</v>
      </c>
      <c r="D185" s="159">
        <f t="shared" si="13"/>
        <v>9134</v>
      </c>
      <c r="E185" s="49" t="s">
        <v>159</v>
      </c>
      <c r="F185" s="49" t="s">
        <v>159</v>
      </c>
      <c r="G185" s="139" t="s">
        <v>159</v>
      </c>
    </row>
    <row r="186" spans="1:7" x14ac:dyDescent="0.2">
      <c r="A186" s="137">
        <v>44148</v>
      </c>
      <c r="B186" s="49">
        <v>301</v>
      </c>
      <c r="C186" s="49">
        <v>2343</v>
      </c>
      <c r="D186" s="159">
        <f t="shared" si="13"/>
        <v>9435</v>
      </c>
      <c r="E186" s="49" t="s">
        <v>159</v>
      </c>
      <c r="F186" s="49" t="s">
        <v>159</v>
      </c>
      <c r="G186" s="139" t="s">
        <v>159</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159</v>
      </c>
      <c r="F189" s="49" t="s">
        <v>159</v>
      </c>
      <c r="G189" s="139" t="s">
        <v>159</v>
      </c>
    </row>
    <row r="190" spans="1:7" x14ac:dyDescent="0.2">
      <c r="A190" s="137">
        <v>44152</v>
      </c>
      <c r="B190" s="49">
        <v>322</v>
      </c>
      <c r="C190" s="49">
        <v>2484</v>
      </c>
      <c r="D190" s="159">
        <f t="shared" si="13"/>
        <v>10259</v>
      </c>
      <c r="E190" s="49" t="s">
        <v>159</v>
      </c>
      <c r="F190" s="49" t="s">
        <v>159</v>
      </c>
      <c r="G190" s="139" t="s">
        <v>159</v>
      </c>
    </row>
    <row r="191" spans="1:7" x14ac:dyDescent="0.2">
      <c r="A191" s="137">
        <v>44153</v>
      </c>
      <c r="B191" s="49">
        <v>280</v>
      </c>
      <c r="C191" s="49">
        <v>2001</v>
      </c>
      <c r="D191" s="159">
        <f t="shared" si="13"/>
        <v>10539</v>
      </c>
      <c r="E191" s="49" t="s">
        <v>159</v>
      </c>
      <c r="F191" s="49" t="s">
        <v>159</v>
      </c>
      <c r="G191" s="139" t="s">
        <v>159</v>
      </c>
    </row>
    <row r="192" spans="1:7" x14ac:dyDescent="0.2">
      <c r="A192" s="137">
        <v>44154</v>
      </c>
      <c r="B192" s="49">
        <v>315</v>
      </c>
      <c r="C192" s="49">
        <v>2131</v>
      </c>
      <c r="D192" s="159">
        <f t="shared" si="13"/>
        <v>10854</v>
      </c>
      <c r="E192" s="49" t="s">
        <v>159</v>
      </c>
      <c r="F192" s="49" t="s">
        <v>159</v>
      </c>
      <c r="G192" s="139" t="s">
        <v>159</v>
      </c>
    </row>
    <row r="193" spans="1:7" x14ac:dyDescent="0.2">
      <c r="A193" s="137">
        <v>44155</v>
      </c>
      <c r="B193" s="49">
        <v>277</v>
      </c>
      <c r="C193" s="49">
        <v>2267</v>
      </c>
      <c r="D193" s="159">
        <f t="shared" si="13"/>
        <v>11131</v>
      </c>
      <c r="E193" s="49" t="s">
        <v>159</v>
      </c>
      <c r="F193" s="49" t="s">
        <v>159</v>
      </c>
      <c r="G193" s="139" t="s">
        <v>159</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159</v>
      </c>
      <c r="F196" s="49" t="s">
        <v>159</v>
      </c>
      <c r="G196" s="139" t="s">
        <v>159</v>
      </c>
    </row>
    <row r="197" spans="1:7" x14ac:dyDescent="0.2">
      <c r="A197" s="137">
        <v>44159</v>
      </c>
      <c r="B197" s="49">
        <v>308</v>
      </c>
      <c r="C197" s="49">
        <v>2849</v>
      </c>
      <c r="D197" s="159">
        <f t="shared" si="13"/>
        <v>12246</v>
      </c>
      <c r="E197" s="49" t="s">
        <v>159</v>
      </c>
      <c r="F197" s="49" t="s">
        <v>159</v>
      </c>
      <c r="G197" s="139" t="s">
        <v>159</v>
      </c>
    </row>
    <row r="198" spans="1:7" x14ac:dyDescent="0.2">
      <c r="A198" s="137">
        <v>44160</v>
      </c>
      <c r="B198" s="49">
        <v>403</v>
      </c>
      <c r="C198" s="49">
        <v>2854</v>
      </c>
      <c r="D198" s="159">
        <f t="shared" si="13"/>
        <v>12649</v>
      </c>
      <c r="E198" s="49" t="s">
        <v>159</v>
      </c>
      <c r="F198" s="49" t="s">
        <v>159</v>
      </c>
      <c r="G198" s="139" t="s">
        <v>159</v>
      </c>
    </row>
    <row r="199" spans="1:7" x14ac:dyDescent="0.2">
      <c r="A199" s="137">
        <v>44161</v>
      </c>
      <c r="B199" s="49">
        <v>414</v>
      </c>
      <c r="C199" s="118">
        <v>2875</v>
      </c>
      <c r="D199" s="159">
        <f t="shared" si="13"/>
        <v>13063</v>
      </c>
      <c r="E199" s="49" t="s">
        <v>159</v>
      </c>
      <c r="F199" s="49" t="s">
        <v>159</v>
      </c>
      <c r="G199" s="139" t="s">
        <v>159</v>
      </c>
    </row>
    <row r="200" spans="1:7" x14ac:dyDescent="0.2">
      <c r="A200" s="137">
        <v>44162</v>
      </c>
      <c r="B200" s="49">
        <v>394</v>
      </c>
      <c r="C200" s="49">
        <v>2860</v>
      </c>
      <c r="D200" s="159">
        <f t="shared" si="13"/>
        <v>13457</v>
      </c>
      <c r="E200" s="49" t="s">
        <v>159</v>
      </c>
      <c r="F200" s="49" t="s">
        <v>159</v>
      </c>
      <c r="G200" s="139" t="s">
        <v>159</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159</v>
      </c>
      <c r="F203" s="49" t="s">
        <v>159</v>
      </c>
      <c r="G203" s="139" t="s">
        <v>159</v>
      </c>
    </row>
    <row r="204" spans="1:7" x14ac:dyDescent="0.2">
      <c r="A204" s="137">
        <v>44166</v>
      </c>
      <c r="B204" s="49">
        <v>284</v>
      </c>
      <c r="C204" s="49">
        <v>2450</v>
      </c>
      <c r="D204" s="159">
        <f t="shared" si="13"/>
        <v>14495</v>
      </c>
      <c r="E204" s="49" t="s">
        <v>159</v>
      </c>
      <c r="F204" s="49" t="s">
        <v>159</v>
      </c>
      <c r="G204" s="139" t="s">
        <v>159</v>
      </c>
    </row>
    <row r="205" spans="1:7" x14ac:dyDescent="0.2">
      <c r="A205" s="137">
        <v>44167</v>
      </c>
      <c r="B205" s="49">
        <v>436</v>
      </c>
      <c r="C205" s="49">
        <v>2150</v>
      </c>
      <c r="D205" s="159">
        <f>SUM(D204,B205)</f>
        <v>14931</v>
      </c>
      <c r="E205" s="49" t="s">
        <v>159</v>
      </c>
      <c r="F205" s="49" t="s">
        <v>159</v>
      </c>
      <c r="G205" s="139" t="s">
        <v>159</v>
      </c>
    </row>
    <row r="206" spans="1:7" x14ac:dyDescent="0.2">
      <c r="A206" s="137">
        <v>44168</v>
      </c>
      <c r="B206" s="49">
        <v>285</v>
      </c>
      <c r="C206" s="49">
        <v>2020</v>
      </c>
      <c r="D206" s="159">
        <f>SUM(D205,B206)</f>
        <v>15216</v>
      </c>
      <c r="E206" s="49" t="s">
        <v>159</v>
      </c>
      <c r="F206" s="49" t="s">
        <v>159</v>
      </c>
      <c r="G206" s="139" t="s">
        <v>159</v>
      </c>
    </row>
    <row r="207" spans="1:7" x14ac:dyDescent="0.2">
      <c r="A207" s="137">
        <v>44169</v>
      </c>
      <c r="B207" s="118">
        <v>408</v>
      </c>
      <c r="C207" s="118">
        <v>1998</v>
      </c>
      <c r="D207" s="161">
        <f>SUM(D206,B207)</f>
        <v>15624</v>
      </c>
      <c r="E207" s="49" t="s">
        <v>159</v>
      </c>
      <c r="F207" s="49" t="s">
        <v>159</v>
      </c>
      <c r="G207" s="139" t="s">
        <v>159</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159</v>
      </c>
      <c r="F210" s="49" t="s">
        <v>159</v>
      </c>
      <c r="G210" s="139" t="s">
        <v>159</v>
      </c>
    </row>
    <row r="211" spans="1:7" x14ac:dyDescent="0.2">
      <c r="A211" s="137">
        <v>44173</v>
      </c>
      <c r="B211" s="49">
        <v>295</v>
      </c>
      <c r="C211" s="49">
        <v>1805</v>
      </c>
      <c r="D211" s="159">
        <f t="shared" si="14"/>
        <v>16605</v>
      </c>
      <c r="E211" s="49" t="s">
        <v>159</v>
      </c>
      <c r="F211" s="49" t="s">
        <v>159</v>
      </c>
      <c r="G211" s="139" t="s">
        <v>159</v>
      </c>
    </row>
    <row r="212" spans="1:7" x14ac:dyDescent="0.2">
      <c r="A212" s="137">
        <v>44174</v>
      </c>
      <c r="B212" s="49">
        <v>363</v>
      </c>
      <c r="C212" s="49">
        <v>1805</v>
      </c>
      <c r="D212" s="159">
        <f t="shared" si="14"/>
        <v>16968</v>
      </c>
      <c r="E212" s="49" t="s">
        <v>159</v>
      </c>
      <c r="F212" s="49" t="s">
        <v>159</v>
      </c>
      <c r="G212" s="139" t="s">
        <v>159</v>
      </c>
    </row>
    <row r="213" spans="1:7" x14ac:dyDescent="0.2">
      <c r="A213" s="137">
        <v>44175</v>
      </c>
      <c r="B213" s="49">
        <v>360</v>
      </c>
      <c r="C213" s="49">
        <v>1850</v>
      </c>
      <c r="D213" s="159">
        <f t="shared" si="14"/>
        <v>17328</v>
      </c>
      <c r="E213" s="49" t="s">
        <v>159</v>
      </c>
      <c r="F213" s="49" t="s">
        <v>159</v>
      </c>
      <c r="G213" s="139" t="s">
        <v>159</v>
      </c>
    </row>
    <row r="214" spans="1:7" x14ac:dyDescent="0.2">
      <c r="A214" s="137">
        <v>44176</v>
      </c>
      <c r="B214" s="49">
        <v>416</v>
      </c>
      <c r="C214" s="49">
        <v>1950</v>
      </c>
      <c r="D214" s="159">
        <f t="shared" si="14"/>
        <v>17744</v>
      </c>
      <c r="E214" s="49" t="s">
        <v>159</v>
      </c>
      <c r="F214" s="49" t="s">
        <v>159</v>
      </c>
      <c r="G214" s="139" t="s">
        <v>159</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159</v>
      </c>
      <c r="F217" s="49" t="s">
        <v>159</v>
      </c>
      <c r="G217" s="139" t="s">
        <v>159</v>
      </c>
    </row>
    <row r="218" spans="1:7" x14ac:dyDescent="0.2">
      <c r="A218" s="137">
        <v>44180</v>
      </c>
      <c r="B218" s="49">
        <v>244</v>
      </c>
      <c r="C218" s="49">
        <v>2000</v>
      </c>
      <c r="D218" s="159">
        <f t="shared" si="14"/>
        <v>18928</v>
      </c>
      <c r="E218" s="49" t="s">
        <v>159</v>
      </c>
      <c r="F218" s="49" t="s">
        <v>159</v>
      </c>
      <c r="G218" s="139" t="s">
        <v>159</v>
      </c>
    </row>
    <row r="219" spans="1:7" x14ac:dyDescent="0.2">
      <c r="A219" s="137">
        <v>44181</v>
      </c>
      <c r="B219" s="49">
        <v>420</v>
      </c>
      <c r="C219" s="49">
        <v>2073</v>
      </c>
      <c r="D219" s="159">
        <f t="shared" si="14"/>
        <v>19348</v>
      </c>
      <c r="E219" s="49" t="s">
        <v>159</v>
      </c>
      <c r="F219" s="49" t="s">
        <v>159</v>
      </c>
      <c r="G219" s="139" t="s">
        <v>159</v>
      </c>
    </row>
    <row r="220" spans="1:7" x14ac:dyDescent="0.2">
      <c r="A220" s="137">
        <v>44182</v>
      </c>
      <c r="B220" s="49">
        <v>365</v>
      </c>
      <c r="C220" s="49">
        <v>2154</v>
      </c>
      <c r="D220" s="159">
        <f t="shared" si="14"/>
        <v>19713</v>
      </c>
      <c r="E220" s="49" t="s">
        <v>159</v>
      </c>
      <c r="F220" s="49" t="s">
        <v>159</v>
      </c>
      <c r="G220" s="139" t="s">
        <v>159</v>
      </c>
    </row>
    <row r="221" spans="1:7" x14ac:dyDescent="0.2">
      <c r="A221" s="137">
        <v>44183</v>
      </c>
      <c r="B221" s="49">
        <v>395</v>
      </c>
      <c r="C221" s="49">
        <v>2025</v>
      </c>
      <c r="D221" s="159">
        <f t="shared" si="14"/>
        <v>20108</v>
      </c>
      <c r="E221" s="49" t="s">
        <v>159</v>
      </c>
      <c r="F221" s="49" t="s">
        <v>159</v>
      </c>
      <c r="G221" s="139" t="s">
        <v>159</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159</v>
      </c>
      <c r="F224" s="49" t="s">
        <v>159</v>
      </c>
      <c r="G224" s="139" t="s">
        <v>159</v>
      </c>
    </row>
    <row r="225" spans="1:7" x14ac:dyDescent="0.2">
      <c r="A225" s="137">
        <v>44187</v>
      </c>
      <c r="B225" s="49">
        <v>318</v>
      </c>
      <c r="C225" s="49">
        <v>2150</v>
      </c>
      <c r="D225" s="159">
        <f t="shared" si="14"/>
        <v>20712</v>
      </c>
      <c r="E225" s="49" t="s">
        <v>159</v>
      </c>
      <c r="F225" s="49" t="s">
        <v>159</v>
      </c>
      <c r="G225" s="139" t="s">
        <v>159</v>
      </c>
    </row>
    <row r="226" spans="1:7" x14ac:dyDescent="0.2">
      <c r="A226" s="137">
        <v>44188</v>
      </c>
      <c r="B226" s="49">
        <v>375</v>
      </c>
      <c r="C226" s="49">
        <v>2280</v>
      </c>
      <c r="D226" s="159">
        <f t="shared" si="14"/>
        <v>21087</v>
      </c>
      <c r="E226" s="49" t="s">
        <v>159</v>
      </c>
      <c r="F226" s="49" t="s">
        <v>159</v>
      </c>
      <c r="G226" s="139" t="s">
        <v>159</v>
      </c>
    </row>
    <row r="227" spans="1:7" x14ac:dyDescent="0.2">
      <c r="A227" s="137">
        <v>44189</v>
      </c>
      <c r="B227" s="49">
        <v>275</v>
      </c>
      <c r="C227" s="49">
        <v>2128</v>
      </c>
      <c r="D227" s="159">
        <f t="shared" si="14"/>
        <v>21362</v>
      </c>
      <c r="E227" s="49" t="s">
        <v>159</v>
      </c>
      <c r="F227" s="49" t="s">
        <v>159</v>
      </c>
      <c r="G227" s="139" t="s">
        <v>159</v>
      </c>
    </row>
    <row r="228" spans="1:7" x14ac:dyDescent="0.2">
      <c r="A228" s="137">
        <v>44190</v>
      </c>
      <c r="B228" s="49">
        <v>548</v>
      </c>
      <c r="C228" s="49">
        <v>2100</v>
      </c>
      <c r="D228" s="159">
        <f t="shared" si="14"/>
        <v>21910</v>
      </c>
      <c r="E228" s="48" t="s">
        <v>159</v>
      </c>
      <c r="F228" s="48" t="s">
        <v>159</v>
      </c>
      <c r="G228" s="140" t="s">
        <v>159</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159</v>
      </c>
      <c r="F231" s="49" t="s">
        <v>159</v>
      </c>
      <c r="G231" s="139" t="s">
        <v>159</v>
      </c>
    </row>
    <row r="232" spans="1:7" x14ac:dyDescent="0.2">
      <c r="A232" s="137">
        <v>44194</v>
      </c>
      <c r="B232" s="49">
        <v>343</v>
      </c>
      <c r="C232" s="49">
        <v>1950</v>
      </c>
      <c r="D232" s="159">
        <f t="shared" si="14"/>
        <v>22890</v>
      </c>
      <c r="E232" s="49" t="s">
        <v>159</v>
      </c>
      <c r="F232" s="49" t="s">
        <v>159</v>
      </c>
      <c r="G232" s="139" t="s">
        <v>159</v>
      </c>
    </row>
    <row r="233" spans="1:7" x14ac:dyDescent="0.2">
      <c r="A233" s="137">
        <v>44195</v>
      </c>
      <c r="B233" s="49">
        <v>340</v>
      </c>
      <c r="C233" s="49">
        <v>1800</v>
      </c>
      <c r="D233" s="159">
        <f t="shared" si="14"/>
        <v>23230</v>
      </c>
      <c r="E233" s="49" t="s">
        <v>159</v>
      </c>
      <c r="F233" s="49" t="s">
        <v>159</v>
      </c>
      <c r="G233" s="139" t="s">
        <v>159</v>
      </c>
    </row>
    <row r="234" spans="1:7" x14ac:dyDescent="0.2">
      <c r="A234" s="137">
        <v>44196</v>
      </c>
      <c r="B234" s="49">
        <v>319</v>
      </c>
      <c r="C234" s="49">
        <v>2300</v>
      </c>
      <c r="D234" s="159">
        <f t="shared" si="14"/>
        <v>23549</v>
      </c>
      <c r="E234" s="49" t="s">
        <v>159</v>
      </c>
      <c r="F234" s="49" t="s">
        <v>159</v>
      </c>
      <c r="G234" s="139" t="s">
        <v>159</v>
      </c>
    </row>
    <row r="235" spans="1:7" x14ac:dyDescent="0.2">
      <c r="A235" s="137">
        <v>44197</v>
      </c>
      <c r="B235" s="49">
        <v>317</v>
      </c>
      <c r="C235" s="49">
        <v>2350</v>
      </c>
      <c r="D235" s="159">
        <f t="shared" si="14"/>
        <v>23866</v>
      </c>
      <c r="E235" s="49" t="s">
        <v>159</v>
      </c>
      <c r="F235" s="49" t="s">
        <v>159</v>
      </c>
      <c r="G235" s="139" t="s">
        <v>159</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159</v>
      </c>
      <c r="F238" s="49" t="s">
        <v>159</v>
      </c>
      <c r="G238" s="139" t="s">
        <v>159</v>
      </c>
    </row>
    <row r="239" spans="1:7" x14ac:dyDescent="0.2">
      <c r="A239" s="137">
        <v>44201</v>
      </c>
      <c r="B239" s="49">
        <v>264</v>
      </c>
      <c r="C239" s="49">
        <v>2450</v>
      </c>
      <c r="D239" s="159">
        <f t="shared" si="14"/>
        <v>24902</v>
      </c>
      <c r="E239" s="49" t="s">
        <v>159</v>
      </c>
      <c r="F239" s="49" t="s">
        <v>159</v>
      </c>
      <c r="G239" s="139" t="s">
        <v>159</v>
      </c>
    </row>
    <row r="240" spans="1:7" x14ac:dyDescent="0.2">
      <c r="A240" s="137">
        <v>44202</v>
      </c>
      <c r="B240" s="49">
        <v>420</v>
      </c>
      <c r="C240" s="49">
        <v>2139</v>
      </c>
      <c r="D240" s="159">
        <f t="shared" si="14"/>
        <v>25322</v>
      </c>
      <c r="E240" s="49" t="s">
        <v>159</v>
      </c>
      <c r="F240" s="49" t="s">
        <v>159</v>
      </c>
      <c r="G240" s="139" t="s">
        <v>159</v>
      </c>
    </row>
    <row r="241" spans="1:9" x14ac:dyDescent="0.2">
      <c r="A241" s="137">
        <v>44203</v>
      </c>
      <c r="B241" s="49">
        <v>245</v>
      </c>
      <c r="C241" s="49">
        <v>2218</v>
      </c>
      <c r="D241" s="159">
        <f t="shared" si="14"/>
        <v>25567</v>
      </c>
      <c r="E241" s="49" t="s">
        <v>159</v>
      </c>
      <c r="F241" s="49" t="s">
        <v>159</v>
      </c>
      <c r="G241" s="139" t="s">
        <v>159</v>
      </c>
    </row>
    <row r="242" spans="1:9" x14ac:dyDescent="0.2">
      <c r="A242" s="137">
        <v>44204</v>
      </c>
      <c r="B242" s="49">
        <v>289</v>
      </c>
      <c r="C242" s="49">
        <v>2289</v>
      </c>
      <c r="D242" s="159">
        <f t="shared" ref="D242:D273" si="15">SUM(D241,B242)</f>
        <v>25856</v>
      </c>
      <c r="E242" s="49" t="s">
        <v>159</v>
      </c>
      <c r="F242" s="49" t="s">
        <v>159</v>
      </c>
      <c r="G242" s="139" t="s">
        <v>159</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191</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82"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118">
        <v>100</v>
      </c>
      <c r="C274" s="49">
        <v>1547</v>
      </c>
      <c r="D274" s="161">
        <f>SUM(D273,B274)</f>
        <v>31078</v>
      </c>
      <c r="E274" s="49">
        <v>149</v>
      </c>
      <c r="F274" s="49">
        <v>2666</v>
      </c>
      <c r="G274" s="139">
        <f t="shared" si="16"/>
        <v>14431</v>
      </c>
    </row>
    <row r="275" spans="1:7" x14ac:dyDescent="0.2">
      <c r="A275" s="137">
        <v>44237</v>
      </c>
      <c r="B275" s="49">
        <v>90</v>
      </c>
      <c r="C275" s="49">
        <v>1527</v>
      </c>
      <c r="D275" s="219">
        <f>SUM(D274,B275)</f>
        <v>31168</v>
      </c>
      <c r="E275" s="49">
        <v>121</v>
      </c>
      <c r="F275" s="49">
        <v>2462</v>
      </c>
      <c r="G275" s="139">
        <f t="shared" si="16"/>
        <v>14552</v>
      </c>
    </row>
    <row r="276" spans="1:7" x14ac:dyDescent="0.2">
      <c r="A276" s="137">
        <v>44238</v>
      </c>
      <c r="B276" s="49">
        <v>81</v>
      </c>
      <c r="C276" s="49">
        <v>1446</v>
      </c>
      <c r="D276" s="219">
        <f>SUM(D275,B276)</f>
        <v>31249</v>
      </c>
      <c r="E276" s="49">
        <v>122</v>
      </c>
      <c r="F276" s="49">
        <v>2567</v>
      </c>
      <c r="G276" s="139">
        <f t="shared" si="16"/>
        <v>14674</v>
      </c>
    </row>
    <row r="277" spans="1:7" x14ac:dyDescent="0.2">
      <c r="A277" s="137">
        <v>44239</v>
      </c>
      <c r="B277" s="49">
        <v>71</v>
      </c>
      <c r="C277" s="49">
        <v>1417</v>
      </c>
      <c r="D277" s="219">
        <f>SUM(D276,B277)</f>
        <v>31320</v>
      </c>
      <c r="E277" s="49">
        <v>120</v>
      </c>
      <c r="F277" s="49">
        <v>2517</v>
      </c>
      <c r="G277" s="139">
        <f t="shared" si="16"/>
        <v>14794</v>
      </c>
    </row>
    <row r="278" spans="1:7" x14ac:dyDescent="0.2">
      <c r="A278" s="137">
        <v>44240</v>
      </c>
      <c r="B278" s="49"/>
      <c r="C278" s="49"/>
      <c r="D278" s="219">
        <f t="shared" ref="D278:D282" si="17">SUM(D277,B278)</f>
        <v>31320</v>
      </c>
      <c r="E278" s="49"/>
      <c r="F278" s="49"/>
      <c r="G278" s="139">
        <f t="shared" si="16"/>
        <v>14794</v>
      </c>
    </row>
    <row r="279" spans="1:7" x14ac:dyDescent="0.2">
      <c r="A279" s="137">
        <v>44241</v>
      </c>
      <c r="B279" s="49"/>
      <c r="C279" s="49"/>
      <c r="D279" s="219">
        <f t="shared" si="17"/>
        <v>31320</v>
      </c>
      <c r="E279" s="49"/>
      <c r="F279" s="49"/>
      <c r="G279" s="139">
        <f t="shared" si="16"/>
        <v>14794</v>
      </c>
    </row>
    <row r="280" spans="1:7" x14ac:dyDescent="0.2">
      <c r="A280" s="137">
        <v>44242</v>
      </c>
      <c r="B280" s="49">
        <v>179</v>
      </c>
      <c r="C280" s="49">
        <v>1333</v>
      </c>
      <c r="D280" s="219">
        <f t="shared" si="17"/>
        <v>31499</v>
      </c>
      <c r="E280" s="49">
        <v>266</v>
      </c>
      <c r="F280" s="49">
        <v>2400</v>
      </c>
      <c r="G280" s="139">
        <f t="shared" si="16"/>
        <v>15060</v>
      </c>
    </row>
    <row r="281" spans="1:7" x14ac:dyDescent="0.2">
      <c r="A281" s="137">
        <v>44243</v>
      </c>
      <c r="B281" s="49">
        <v>75</v>
      </c>
      <c r="C281" s="49">
        <v>1300</v>
      </c>
      <c r="D281" s="219">
        <f t="shared" si="17"/>
        <v>31574</v>
      </c>
      <c r="E281" s="49">
        <v>113</v>
      </c>
      <c r="F281" s="49">
        <v>2360</v>
      </c>
      <c r="G281" s="139">
        <f t="shared" si="16"/>
        <v>15173</v>
      </c>
    </row>
    <row r="282" spans="1:7" x14ac:dyDescent="0.2">
      <c r="A282" s="137">
        <v>44244</v>
      </c>
      <c r="B282" s="49">
        <v>72</v>
      </c>
      <c r="C282" s="49">
        <v>1298</v>
      </c>
      <c r="D282" s="219">
        <f t="shared" si="17"/>
        <v>31646</v>
      </c>
      <c r="E282" s="49">
        <v>97</v>
      </c>
      <c r="F282" s="49">
        <v>2308</v>
      </c>
      <c r="G282" s="139">
        <f t="shared" si="16"/>
        <v>15270</v>
      </c>
    </row>
    <row r="283" spans="1:7" x14ac:dyDescent="0.2">
      <c r="A283" s="137">
        <v>44245</v>
      </c>
      <c r="B283" s="49"/>
      <c r="C283" s="49"/>
      <c r="D283" s="219"/>
      <c r="E283" s="49"/>
      <c r="F283" s="49"/>
      <c r="G283" s="139"/>
    </row>
    <row r="284" spans="1:7" x14ac:dyDescent="0.2">
      <c r="A284" s="137">
        <v>44246</v>
      </c>
      <c r="B284" s="49"/>
      <c r="C284" s="49"/>
      <c r="D284" s="160"/>
      <c r="E284" s="49"/>
      <c r="F284" s="49"/>
      <c r="G284" s="139"/>
    </row>
    <row r="285" spans="1:7" x14ac:dyDescent="0.2">
      <c r="A285" s="137">
        <v>44247</v>
      </c>
      <c r="B285" s="49"/>
      <c r="C285" s="49"/>
      <c r="D285" s="160"/>
      <c r="E285" s="49"/>
      <c r="F285" s="49"/>
      <c r="G285" s="139"/>
    </row>
    <row r="286" spans="1:7" x14ac:dyDescent="0.2">
      <c r="A286" s="137">
        <v>44248</v>
      </c>
      <c r="B286" s="49"/>
      <c r="C286" s="49"/>
      <c r="D286" s="160"/>
      <c r="E286" s="49"/>
      <c r="F286" s="49"/>
      <c r="G286" s="139"/>
    </row>
    <row r="287" spans="1:7" x14ac:dyDescent="0.2">
      <c r="A287" s="142"/>
      <c r="B287" s="49"/>
      <c r="C287" s="49"/>
      <c r="D287" s="160"/>
      <c r="E287" s="49"/>
      <c r="F287" s="49"/>
      <c r="G287" s="139"/>
    </row>
    <row r="288" spans="1:7" ht="15" thickBot="1" x14ac:dyDescent="0.25">
      <c r="A288" s="143" t="s">
        <v>87</v>
      </c>
      <c r="B288" s="144">
        <f>MAX(D4:D288)</f>
        <v>31646</v>
      </c>
      <c r="C288" s="144"/>
      <c r="D288" s="144"/>
      <c r="E288" s="144">
        <f>MAX(G4:G287)</f>
        <v>15270</v>
      </c>
      <c r="F288" s="144"/>
      <c r="G288" s="145"/>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row r="401" spans="2:7" x14ac:dyDescent="0.2">
      <c r="B401" s="39"/>
      <c r="C401" s="39"/>
      <c r="E401" s="39"/>
      <c r="F401" s="39"/>
      <c r="G401" s="39"/>
    </row>
    <row r="402" spans="2:7" x14ac:dyDescent="0.2">
      <c r="B402" s="39"/>
      <c r="C402" s="39"/>
      <c r="E402" s="39"/>
      <c r="F402" s="39"/>
      <c r="G402" s="39"/>
    </row>
    <row r="403" spans="2:7" x14ac:dyDescent="0.2">
      <c r="B403" s="39"/>
      <c r="C403" s="39"/>
      <c r="E403" s="39"/>
      <c r="F403" s="39"/>
      <c r="G403" s="39"/>
    </row>
    <row r="404" spans="2:7" x14ac:dyDescent="0.2">
      <c r="B404" s="39"/>
      <c r="C404" s="39"/>
      <c r="E404" s="39"/>
      <c r="F404" s="39"/>
      <c r="G404" s="39"/>
    </row>
    <row r="405" spans="2:7" x14ac:dyDescent="0.2">
      <c r="B405" s="39"/>
      <c r="C405" s="39"/>
      <c r="E405" s="39"/>
      <c r="F405" s="39"/>
      <c r="G405" s="39"/>
    </row>
    <row r="406" spans="2:7" x14ac:dyDescent="0.2">
      <c r="B406" s="39"/>
      <c r="C406" s="39"/>
      <c r="E406" s="39"/>
      <c r="F406" s="39"/>
      <c r="G406" s="39"/>
    </row>
    <row r="407" spans="2:7" x14ac:dyDescent="0.2">
      <c r="B407" s="39"/>
      <c r="C407" s="39"/>
      <c r="E407" s="39"/>
      <c r="F407" s="39"/>
      <c r="G407"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90"/>
  <sheetViews>
    <sheetView zoomScale="110" zoomScaleNormal="110" zoomScaleSheetLayoutView="100" workbookViewId="0">
      <pane xSplit="1" ySplit="2" topLeftCell="B261" activePane="bottomRight" state="frozen"/>
      <selection pane="topRight" activeCell="B1" sqref="B1"/>
      <selection pane="bottomLeft" activeCell="A3" sqref="A3"/>
      <selection pane="bottomRight" activeCell="AD285" sqref="AD285"/>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3" t="s">
        <v>10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row>
    <row r="2" spans="1:29" x14ac:dyDescent="0.2">
      <c r="A2" s="51"/>
      <c r="B2" s="278" t="s">
        <v>11</v>
      </c>
      <c r="C2" s="278"/>
      <c r="D2" s="278" t="s">
        <v>12</v>
      </c>
      <c r="E2" s="278"/>
      <c r="F2" s="278" t="s">
        <v>16</v>
      </c>
      <c r="G2" s="278"/>
      <c r="H2" s="278" t="s">
        <v>52</v>
      </c>
      <c r="I2" s="278"/>
      <c r="J2" s="278" t="s">
        <v>53</v>
      </c>
      <c r="K2" s="278"/>
      <c r="L2" s="278" t="s">
        <v>13</v>
      </c>
      <c r="M2" s="278"/>
      <c r="N2" s="278" t="s">
        <v>15</v>
      </c>
      <c r="O2" s="278"/>
      <c r="P2" s="278" t="s">
        <v>17</v>
      </c>
      <c r="Q2" s="278"/>
      <c r="R2" s="278" t="s">
        <v>20</v>
      </c>
      <c r="S2" s="278"/>
      <c r="T2" s="278" t="s">
        <v>14</v>
      </c>
      <c r="U2" s="278"/>
      <c r="V2" s="278" t="s">
        <v>18</v>
      </c>
      <c r="W2" s="278"/>
      <c r="X2" s="278" t="s">
        <v>19</v>
      </c>
      <c r="Y2" s="278"/>
      <c r="Z2" s="278" t="s">
        <v>74</v>
      </c>
      <c r="AA2" s="278"/>
      <c r="AB2" s="278" t="s">
        <v>128</v>
      </c>
      <c r="AC2" s="279"/>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119">
        <f>C274-C273</f>
        <v>42</v>
      </c>
      <c r="C274" s="163">
        <v>15832</v>
      </c>
      <c r="D274" s="119">
        <f>E274-E273</f>
        <v>38</v>
      </c>
      <c r="E274" s="163">
        <v>8691</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120">
        <f>C275-C274</f>
        <v>40</v>
      </c>
      <c r="C275" s="163">
        <v>15872</v>
      </c>
      <c r="D275" s="120">
        <f>E275-E274</f>
        <v>35</v>
      </c>
      <c r="E275" s="163">
        <v>8726</v>
      </c>
      <c r="F275" s="120">
        <f>G275-G274</f>
        <v>0</v>
      </c>
      <c r="G275" s="163">
        <v>365</v>
      </c>
      <c r="H275" s="120">
        <f>I275-I274</f>
        <v>8</v>
      </c>
      <c r="I275" s="163">
        <v>2809</v>
      </c>
      <c r="J275" s="120">
        <f>K275-K274</f>
        <v>3</v>
      </c>
      <c r="K275" s="163">
        <v>327</v>
      </c>
      <c r="L275" s="120">
        <f>M275-M274</f>
        <v>2</v>
      </c>
      <c r="M275" s="163">
        <v>1626</v>
      </c>
      <c r="N275" s="120">
        <f>O275-O274</f>
        <v>0</v>
      </c>
      <c r="O275" s="163">
        <v>30</v>
      </c>
      <c r="P275" s="120">
        <f>Q275-Q274</f>
        <v>0</v>
      </c>
      <c r="Q275" s="163">
        <v>594</v>
      </c>
      <c r="R275" s="120">
        <f>S275-S274</f>
        <v>2</v>
      </c>
      <c r="S275" s="163">
        <v>745</v>
      </c>
      <c r="T275" s="120">
        <f>U275-U274</f>
        <v>0</v>
      </c>
      <c r="U275" s="163">
        <v>15</v>
      </c>
      <c r="V275" s="120">
        <f>W275-W274</f>
        <v>0</v>
      </c>
      <c r="W275" s="163">
        <v>16</v>
      </c>
      <c r="X275" s="120">
        <f>Y275-Y274</f>
        <v>0</v>
      </c>
      <c r="Y275" s="163">
        <v>29</v>
      </c>
      <c r="Z275" s="120">
        <f>AA275-AA274</f>
        <v>0</v>
      </c>
      <c r="AA275" s="163">
        <v>10</v>
      </c>
      <c r="AB275" s="53">
        <f t="shared" ref="AB275" si="93">AC275-AC274</f>
        <v>0</v>
      </c>
      <c r="AC275" s="164">
        <v>4</v>
      </c>
    </row>
    <row r="276" spans="1:29" x14ac:dyDescent="0.2">
      <c r="A276" s="54">
        <v>44238</v>
      </c>
      <c r="B276" s="120">
        <f>C276-C275</f>
        <v>33</v>
      </c>
      <c r="C276" s="163">
        <v>15905</v>
      </c>
      <c r="D276" s="120">
        <f>E276-E275</f>
        <v>30</v>
      </c>
      <c r="E276" s="163">
        <v>8756</v>
      </c>
      <c r="F276" s="120">
        <f>G276-G275</f>
        <v>0</v>
      </c>
      <c r="G276" s="163">
        <v>365</v>
      </c>
      <c r="H276" s="120">
        <f>I276-I275</f>
        <v>8</v>
      </c>
      <c r="I276" s="163">
        <v>2817</v>
      </c>
      <c r="J276" s="120">
        <f>K276-K275</f>
        <v>7</v>
      </c>
      <c r="K276" s="163">
        <v>334</v>
      </c>
      <c r="L276" s="120">
        <f>M276-M275</f>
        <v>0</v>
      </c>
      <c r="M276" s="163">
        <v>1626</v>
      </c>
      <c r="N276" s="120">
        <f>O276-O275</f>
        <v>0</v>
      </c>
      <c r="O276" s="163">
        <v>30</v>
      </c>
      <c r="P276" s="120">
        <f>Q276-Q275</f>
        <v>0</v>
      </c>
      <c r="Q276" s="163">
        <v>594</v>
      </c>
      <c r="R276" s="120">
        <f>S276-S275</f>
        <v>3</v>
      </c>
      <c r="S276" s="163">
        <v>748</v>
      </c>
      <c r="T276" s="120">
        <f>U276-U275</f>
        <v>0</v>
      </c>
      <c r="U276" s="163">
        <v>15</v>
      </c>
      <c r="V276" s="120">
        <f>W276-W275</f>
        <v>0</v>
      </c>
      <c r="W276" s="163">
        <v>16</v>
      </c>
      <c r="X276" s="120">
        <f>Y276-Y275</f>
        <v>0</v>
      </c>
      <c r="Y276" s="163">
        <v>29</v>
      </c>
      <c r="Z276" s="120">
        <f>AA276-AA275</f>
        <v>0</v>
      </c>
      <c r="AA276" s="163">
        <v>10</v>
      </c>
      <c r="AB276" s="53">
        <f>AC276-AC275</f>
        <v>0</v>
      </c>
      <c r="AC276" s="164">
        <v>4</v>
      </c>
    </row>
    <row r="277" spans="1:29" x14ac:dyDescent="0.2">
      <c r="A277" s="54">
        <v>44239</v>
      </c>
      <c r="B277" s="120">
        <f>C277-C276</f>
        <v>39</v>
      </c>
      <c r="C277" s="163">
        <v>15944</v>
      </c>
      <c r="D277" s="120">
        <f>E277-E276</f>
        <v>17</v>
      </c>
      <c r="E277" s="163">
        <v>8773</v>
      </c>
      <c r="F277" s="120">
        <f>G277-G276</f>
        <v>0</v>
      </c>
      <c r="G277" s="163">
        <v>365</v>
      </c>
      <c r="H277" s="120">
        <f>I277-I276</f>
        <v>6</v>
      </c>
      <c r="I277" s="163">
        <v>2823</v>
      </c>
      <c r="J277" s="120">
        <f>K277-K276</f>
        <v>4</v>
      </c>
      <c r="K277" s="163">
        <v>338</v>
      </c>
      <c r="L277" s="120">
        <f>M277-M276</f>
        <v>5</v>
      </c>
      <c r="M277" s="163">
        <v>1631</v>
      </c>
      <c r="N277" s="120">
        <f>O277-O276</f>
        <v>0</v>
      </c>
      <c r="O277" s="163">
        <v>30</v>
      </c>
      <c r="P277" s="120">
        <f>Q277-Q276</f>
        <v>0</v>
      </c>
      <c r="Q277" s="163">
        <v>594</v>
      </c>
      <c r="R277" s="120">
        <f>S277-S276</f>
        <v>0</v>
      </c>
      <c r="S277" s="163">
        <v>748</v>
      </c>
      <c r="T277" s="120">
        <f>U277-U276</f>
        <v>0</v>
      </c>
      <c r="U277" s="163">
        <v>15</v>
      </c>
      <c r="V277" s="120">
        <f>W277-W276</f>
        <v>0</v>
      </c>
      <c r="W277" s="163">
        <v>16</v>
      </c>
      <c r="X277" s="120">
        <f>Y277-Y276</f>
        <v>0</v>
      </c>
      <c r="Y277" s="163">
        <v>29</v>
      </c>
      <c r="Z277" s="120">
        <f>AA277-AA276</f>
        <v>0</v>
      </c>
      <c r="AA277" s="163">
        <v>10</v>
      </c>
      <c r="AB277" s="120">
        <f>AC277-AC276</f>
        <v>0</v>
      </c>
      <c r="AC277" s="164">
        <v>4</v>
      </c>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v>44242</v>
      </c>
      <c r="B280" s="53">
        <f>C280-C277</f>
        <v>75</v>
      </c>
      <c r="C280" s="163">
        <v>16019</v>
      </c>
      <c r="D280" s="53">
        <f>E280-E277</f>
        <v>61</v>
      </c>
      <c r="E280" s="163">
        <v>8834</v>
      </c>
      <c r="F280" s="53">
        <f>G280-G277</f>
        <v>1</v>
      </c>
      <c r="G280" s="163">
        <v>366</v>
      </c>
      <c r="H280" s="53">
        <f>I280-I277</f>
        <v>18</v>
      </c>
      <c r="I280" s="163">
        <v>2841</v>
      </c>
      <c r="J280" s="53">
        <f>K280-K277</f>
        <v>2</v>
      </c>
      <c r="K280" s="163">
        <v>340</v>
      </c>
      <c r="L280" s="53">
        <f>M280-M277</f>
        <v>4</v>
      </c>
      <c r="M280" s="163">
        <v>1635</v>
      </c>
      <c r="N280" s="53">
        <f>O280-O277</f>
        <v>0</v>
      </c>
      <c r="O280" s="163">
        <v>30</v>
      </c>
      <c r="P280" s="53">
        <f>Q280-Q277</f>
        <v>0</v>
      </c>
      <c r="Q280" s="163">
        <v>594</v>
      </c>
      <c r="R280" s="53">
        <f>S280-S277</f>
        <v>18</v>
      </c>
      <c r="S280" s="163">
        <v>766</v>
      </c>
      <c r="T280" s="53">
        <f>U280-U277</f>
        <v>0</v>
      </c>
      <c r="U280" s="163">
        <v>15</v>
      </c>
      <c r="V280" s="53">
        <f>W280-W277</f>
        <v>0</v>
      </c>
      <c r="W280" s="163">
        <v>16</v>
      </c>
      <c r="X280" s="53">
        <f>Y280-Y277</f>
        <v>0</v>
      </c>
      <c r="Y280" s="163">
        <v>29</v>
      </c>
      <c r="Z280" s="53">
        <f>AA280-AA277</f>
        <v>0</v>
      </c>
      <c r="AA280" s="163">
        <v>10</v>
      </c>
      <c r="AB280" s="53">
        <f>AC280-AC277</f>
        <v>0</v>
      </c>
      <c r="AC280" s="164">
        <v>4</v>
      </c>
    </row>
    <row r="281" spans="1:29" x14ac:dyDescent="0.2">
      <c r="A281" s="54">
        <v>44243</v>
      </c>
      <c r="B281" s="53">
        <f>C281-C280</f>
        <v>29</v>
      </c>
      <c r="C281" s="163">
        <v>16048</v>
      </c>
      <c r="D281" s="53">
        <f>E281-E280</f>
        <v>33</v>
      </c>
      <c r="E281" s="163">
        <v>8867</v>
      </c>
      <c r="F281" s="53">
        <f>G281-G280</f>
        <v>0</v>
      </c>
      <c r="G281" s="163">
        <v>366</v>
      </c>
      <c r="H281" s="53">
        <f>I281-I280</f>
        <v>5</v>
      </c>
      <c r="I281" s="163">
        <v>2846</v>
      </c>
      <c r="J281" s="53">
        <f>K281-K280</f>
        <v>0</v>
      </c>
      <c r="K281" s="163">
        <v>340</v>
      </c>
      <c r="L281" s="53">
        <f>M281-M280</f>
        <v>8</v>
      </c>
      <c r="M281" s="163">
        <v>1643</v>
      </c>
      <c r="N281" s="53">
        <f>O281-O280</f>
        <v>0</v>
      </c>
      <c r="O281" s="163">
        <v>30</v>
      </c>
      <c r="P281" s="53">
        <f>Q281-Q280</f>
        <v>0</v>
      </c>
      <c r="Q281" s="163">
        <v>594</v>
      </c>
      <c r="R281" s="53">
        <f>S281-S280</f>
        <v>0</v>
      </c>
      <c r="S281" s="163">
        <v>766</v>
      </c>
      <c r="T281" s="53">
        <f>U281-U280</f>
        <v>0</v>
      </c>
      <c r="U281" s="163">
        <v>15</v>
      </c>
      <c r="V281" s="53">
        <f>W281-W280</f>
        <v>0</v>
      </c>
      <c r="W281" s="163">
        <v>16</v>
      </c>
      <c r="X281" s="53">
        <f>Y281-Y280</f>
        <v>0</v>
      </c>
      <c r="Y281" s="163">
        <v>29</v>
      </c>
      <c r="Z281" s="53">
        <f>AA281-AA280</f>
        <v>0</v>
      </c>
      <c r="AA281" s="163">
        <v>10</v>
      </c>
      <c r="AB281" s="53">
        <f>AC281-AC280</f>
        <v>0</v>
      </c>
      <c r="AC281" s="164">
        <v>4</v>
      </c>
    </row>
    <row r="282" spans="1:29" x14ac:dyDescent="0.2">
      <c r="A282" s="54">
        <v>44244</v>
      </c>
      <c r="B282" s="53">
        <f>C282-C281</f>
        <v>37</v>
      </c>
      <c r="C282" s="163">
        <v>16085</v>
      </c>
      <c r="D282" s="53">
        <f>E282-E281</f>
        <v>18</v>
      </c>
      <c r="E282" s="163">
        <v>8885</v>
      </c>
      <c r="F282" s="53">
        <f>G282-G281</f>
        <v>2</v>
      </c>
      <c r="G282" s="163">
        <v>368</v>
      </c>
      <c r="H282" s="53">
        <f>I282-I281</f>
        <v>7</v>
      </c>
      <c r="I282" s="163">
        <v>2853</v>
      </c>
      <c r="J282" s="53">
        <f>K282-K281</f>
        <v>1</v>
      </c>
      <c r="K282" s="163">
        <v>341</v>
      </c>
      <c r="L282" s="53">
        <f>M282-M281</f>
        <v>4</v>
      </c>
      <c r="M282" s="163">
        <v>1647</v>
      </c>
      <c r="N282" s="53">
        <f>O282-O281</f>
        <v>0</v>
      </c>
      <c r="O282" s="163">
        <v>30</v>
      </c>
      <c r="P282" s="53">
        <f>Q282-Q281</f>
        <v>0</v>
      </c>
      <c r="Q282" s="163">
        <v>594</v>
      </c>
      <c r="R282" s="53">
        <f>S282-S281</f>
        <v>1</v>
      </c>
      <c r="S282" s="163">
        <v>767</v>
      </c>
      <c r="T282" s="53">
        <f>U282-U281</f>
        <v>0</v>
      </c>
      <c r="U282" s="163">
        <v>15</v>
      </c>
      <c r="V282" s="53">
        <f>W282-W281</f>
        <v>0</v>
      </c>
      <c r="W282" s="163">
        <v>16</v>
      </c>
      <c r="X282" s="53">
        <f>Y282-Y281</f>
        <v>2</v>
      </c>
      <c r="Y282" s="163">
        <v>31</v>
      </c>
      <c r="Z282" s="53">
        <f>AA282-AA281</f>
        <v>0</v>
      </c>
      <c r="AA282" s="163">
        <v>10</v>
      </c>
      <c r="AB282" s="53">
        <f>AC282-AC281</f>
        <v>0</v>
      </c>
      <c r="AC282" s="164">
        <v>4</v>
      </c>
    </row>
    <row r="283" spans="1:29" x14ac:dyDescent="0.2">
      <c r="A283" s="54">
        <v>44245</v>
      </c>
      <c r="B283" s="53"/>
      <c r="C283" s="163"/>
      <c r="D283" s="53"/>
      <c r="E283" s="163"/>
      <c r="F283" s="53"/>
      <c r="G283" s="163"/>
      <c r="H283" s="53"/>
      <c r="I283" s="163"/>
      <c r="J283" s="53"/>
      <c r="K283" s="163"/>
      <c r="L283" s="53"/>
      <c r="M283" s="163"/>
      <c r="N283" s="53"/>
      <c r="O283" s="163"/>
      <c r="P283" s="53"/>
      <c r="Q283" s="163"/>
      <c r="R283" s="53"/>
      <c r="S283" s="163"/>
      <c r="T283" s="53"/>
      <c r="U283" s="163"/>
      <c r="V283" s="53"/>
      <c r="W283" s="163"/>
      <c r="X283" s="53"/>
      <c r="Y283" s="163"/>
      <c r="Z283" s="53"/>
      <c r="AA283" s="163"/>
      <c r="AB283" s="53"/>
      <c r="AC283" s="164"/>
    </row>
    <row r="284" spans="1:29" x14ac:dyDescent="0.2">
      <c r="A284" s="54">
        <v>44246</v>
      </c>
      <c r="B284" s="53"/>
      <c r="C284" s="163"/>
      <c r="D284" s="53"/>
      <c r="E284" s="163"/>
      <c r="F284" s="53"/>
      <c r="G284" s="163"/>
      <c r="H284" s="53"/>
      <c r="I284" s="163"/>
      <c r="J284" s="53"/>
      <c r="K284" s="163"/>
      <c r="L284" s="53"/>
      <c r="M284" s="163"/>
      <c r="N284" s="53"/>
      <c r="O284" s="163"/>
      <c r="P284" s="53"/>
      <c r="Q284" s="163"/>
      <c r="R284" s="53"/>
      <c r="S284" s="163"/>
      <c r="T284" s="53"/>
      <c r="U284" s="163"/>
      <c r="V284" s="53"/>
      <c r="W284" s="163"/>
      <c r="X284" s="53"/>
      <c r="Y284" s="163"/>
      <c r="Z284" s="53"/>
      <c r="AA284" s="163"/>
      <c r="AB284" s="53"/>
      <c r="AC284" s="164"/>
    </row>
    <row r="285" spans="1:29" x14ac:dyDescent="0.2">
      <c r="A285" s="54">
        <v>44247</v>
      </c>
      <c r="B285" s="53"/>
      <c r="C285" s="163"/>
      <c r="D285" s="53"/>
      <c r="E285" s="163"/>
      <c r="F285" s="53"/>
      <c r="G285" s="163"/>
      <c r="H285" s="53"/>
      <c r="I285" s="163"/>
      <c r="J285" s="53"/>
      <c r="K285" s="163"/>
      <c r="L285" s="53"/>
      <c r="M285" s="163"/>
      <c r="N285" s="53"/>
      <c r="O285" s="163"/>
      <c r="P285" s="53"/>
      <c r="Q285" s="163"/>
      <c r="R285" s="53"/>
      <c r="S285" s="163"/>
      <c r="T285" s="53"/>
      <c r="U285" s="163"/>
      <c r="V285" s="53"/>
      <c r="W285" s="163"/>
      <c r="X285" s="53"/>
      <c r="Y285" s="163"/>
      <c r="Z285" s="53"/>
      <c r="AA285" s="163"/>
      <c r="AB285" s="53"/>
      <c r="AC285" s="164"/>
    </row>
    <row r="286" spans="1:29" x14ac:dyDescent="0.2">
      <c r="A286" s="54">
        <v>44248</v>
      </c>
      <c r="B286" s="53"/>
      <c r="C286" s="163"/>
      <c r="D286" s="53"/>
      <c r="E286" s="163"/>
      <c r="F286" s="53"/>
      <c r="G286" s="163"/>
      <c r="H286" s="53"/>
      <c r="I286" s="163"/>
      <c r="J286" s="53"/>
      <c r="K286" s="163"/>
      <c r="L286" s="53"/>
      <c r="M286" s="163"/>
      <c r="N286" s="53"/>
      <c r="O286" s="163"/>
      <c r="P286" s="53"/>
      <c r="Q286" s="163"/>
      <c r="R286" s="53"/>
      <c r="S286" s="163"/>
      <c r="T286" s="53"/>
      <c r="U286" s="163"/>
      <c r="V286" s="53"/>
      <c r="W286" s="163"/>
      <c r="X286" s="53"/>
      <c r="Y286" s="163"/>
      <c r="Z286" s="53"/>
      <c r="AA286" s="163"/>
      <c r="AB286" s="53"/>
      <c r="AC286" s="164"/>
    </row>
    <row r="287" spans="1:29" x14ac:dyDescent="0.2">
      <c r="A287" s="54"/>
      <c r="B287" s="53"/>
      <c r="C287" s="163"/>
      <c r="D287" s="53"/>
      <c r="E287" s="163"/>
      <c r="F287" s="53"/>
      <c r="G287" s="163"/>
      <c r="H287" s="53"/>
      <c r="I287" s="163"/>
      <c r="J287" s="53"/>
      <c r="K287" s="163"/>
      <c r="L287" s="53"/>
      <c r="M287" s="163"/>
      <c r="N287" s="53"/>
      <c r="O287" s="163"/>
      <c r="P287" s="53"/>
      <c r="Q287" s="163"/>
      <c r="R287" s="53"/>
      <c r="S287" s="163"/>
      <c r="T287" s="53"/>
      <c r="U287" s="163"/>
      <c r="V287" s="53"/>
      <c r="W287" s="163"/>
      <c r="X287" s="53"/>
      <c r="Y287" s="163"/>
      <c r="Z287" s="53"/>
      <c r="AA287" s="163"/>
      <c r="AB287" s="53"/>
      <c r="AC287" s="164"/>
    </row>
    <row r="288" spans="1:29" x14ac:dyDescent="0.2">
      <c r="A288" s="51"/>
      <c r="B288" s="276" t="s">
        <v>11</v>
      </c>
      <c r="C288" s="277"/>
      <c r="D288" s="276" t="s">
        <v>12</v>
      </c>
      <c r="E288" s="277"/>
      <c r="F288" s="276" t="s">
        <v>16</v>
      </c>
      <c r="G288" s="277"/>
      <c r="H288" s="276" t="s">
        <v>52</v>
      </c>
      <c r="I288" s="277"/>
      <c r="J288" s="276" t="s">
        <v>53</v>
      </c>
      <c r="K288" s="277"/>
      <c r="L288" s="276" t="s">
        <v>13</v>
      </c>
      <c r="M288" s="277"/>
      <c r="N288" s="276" t="s">
        <v>15</v>
      </c>
      <c r="O288" s="277"/>
      <c r="P288" s="276" t="s">
        <v>17</v>
      </c>
      <c r="Q288" s="277"/>
      <c r="R288" s="276" t="s">
        <v>20</v>
      </c>
      <c r="S288" s="277"/>
      <c r="T288" s="276" t="s">
        <v>14</v>
      </c>
      <c r="U288" s="277"/>
      <c r="V288" s="276" t="s">
        <v>18</v>
      </c>
      <c r="W288" s="277"/>
      <c r="X288" s="276" t="s">
        <v>19</v>
      </c>
      <c r="Y288" s="277"/>
      <c r="Z288" s="276" t="s">
        <v>74</v>
      </c>
      <c r="AA288" s="277"/>
      <c r="AB288" s="276" t="s">
        <v>129</v>
      </c>
      <c r="AC288" s="280"/>
    </row>
    <row r="289" spans="1:29" ht="15" thickBot="1" x14ac:dyDescent="0.25">
      <c r="A289" s="55" t="s">
        <v>87</v>
      </c>
      <c r="B289" s="275">
        <f>SUM(B4:B287)</f>
        <v>16085</v>
      </c>
      <c r="C289" s="275"/>
      <c r="D289" s="275">
        <f>SUM(D4:D288)</f>
        <v>8885</v>
      </c>
      <c r="E289" s="275"/>
      <c r="F289" s="275">
        <f>SUM(F4:F288)</f>
        <v>368</v>
      </c>
      <c r="G289" s="275"/>
      <c r="H289" s="275">
        <f>SUM(H4:H288)</f>
        <v>2853</v>
      </c>
      <c r="I289" s="275"/>
      <c r="J289" s="275">
        <f>SUM(J4:J288)</f>
        <v>341</v>
      </c>
      <c r="K289" s="275"/>
      <c r="L289" s="275">
        <f>SUM(L4:L288)</f>
        <v>1647</v>
      </c>
      <c r="M289" s="275"/>
      <c r="N289" s="275">
        <f>SUM(N4:N288)</f>
        <v>30</v>
      </c>
      <c r="O289" s="275"/>
      <c r="P289" s="275">
        <f>SUM(P4:P288)</f>
        <v>594</v>
      </c>
      <c r="Q289" s="275"/>
      <c r="R289" s="275">
        <f>SUM(R4:R288)</f>
        <v>767</v>
      </c>
      <c r="S289" s="275"/>
      <c r="T289" s="275">
        <f>SUM(T4:T288)</f>
        <v>15</v>
      </c>
      <c r="U289" s="275"/>
      <c r="V289" s="275">
        <f>SUM(V4:V288)</f>
        <v>16</v>
      </c>
      <c r="W289" s="275"/>
      <c r="X289" s="275">
        <f>SUM(X4:X288)</f>
        <v>31</v>
      </c>
      <c r="Y289" s="275"/>
      <c r="Z289" s="275">
        <f>SUM(Z4:Z288)</f>
        <v>10</v>
      </c>
      <c r="AA289" s="275"/>
      <c r="AB289" s="281">
        <f>SUM(AB4:AB288)</f>
        <v>4</v>
      </c>
      <c r="AC289" s="282"/>
    </row>
    <row r="290" spans="1:29" ht="15" thickTop="1" x14ac:dyDescent="0.2">
      <c r="AB290" s="39" t="s">
        <v>91</v>
      </c>
      <c r="AC290" s="39">
        <f>SUM(B289:AC289)</f>
        <v>31646</v>
      </c>
    </row>
  </sheetData>
  <mergeCells count="43">
    <mergeCell ref="AB2:AC2"/>
    <mergeCell ref="AB288:AC288"/>
    <mergeCell ref="AB289:AC289"/>
    <mergeCell ref="B1:AC1"/>
    <mergeCell ref="T2:U2"/>
    <mergeCell ref="V2:W2"/>
    <mergeCell ref="X2:Y2"/>
    <mergeCell ref="Z2:AA2"/>
    <mergeCell ref="B2:C2"/>
    <mergeCell ref="D2:E2"/>
    <mergeCell ref="F2:G2"/>
    <mergeCell ref="H2:I2"/>
    <mergeCell ref="L2:M2"/>
    <mergeCell ref="N2:O2"/>
    <mergeCell ref="P2:Q2"/>
    <mergeCell ref="R2:S2"/>
    <mergeCell ref="J2:K2"/>
    <mergeCell ref="B289:C289"/>
    <mergeCell ref="D289:E289"/>
    <mergeCell ref="F289:G289"/>
    <mergeCell ref="H289:I289"/>
    <mergeCell ref="L289:M289"/>
    <mergeCell ref="J289:K289"/>
    <mergeCell ref="B288:C288"/>
    <mergeCell ref="D288:E288"/>
    <mergeCell ref="F288:G288"/>
    <mergeCell ref="H288:I288"/>
    <mergeCell ref="L288:M288"/>
    <mergeCell ref="J288:K288"/>
    <mergeCell ref="V289:W289"/>
    <mergeCell ref="X289:Y289"/>
    <mergeCell ref="Z289:AA289"/>
    <mergeCell ref="N288:O288"/>
    <mergeCell ref="P288:Q288"/>
    <mergeCell ref="R288:S288"/>
    <mergeCell ref="T288:U288"/>
    <mergeCell ref="V288:W288"/>
    <mergeCell ref="X288:Y288"/>
    <mergeCell ref="Z288:AA288"/>
    <mergeCell ref="N289:O289"/>
    <mergeCell ref="P289:Q289"/>
    <mergeCell ref="R289:S289"/>
    <mergeCell ref="T289:U289"/>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406"/>
  <sheetViews>
    <sheetView zoomScale="110" zoomScaleNormal="110" workbookViewId="0">
      <pane xSplit="1" ySplit="1" topLeftCell="B267" activePane="bottomRight" state="frozen"/>
      <selection pane="topRight" activeCell="B1" sqref="B1"/>
      <selection pane="bottomLeft" activeCell="A2" sqref="A2"/>
      <selection pane="bottomRight" activeCell="E291" sqref="E291"/>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5" t="s">
        <v>100</v>
      </c>
      <c r="C1" s="286"/>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81"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v>12</v>
      </c>
      <c r="C274" s="169">
        <f t="shared" si="5"/>
        <v>5447</v>
      </c>
    </row>
    <row r="275" spans="1:3" x14ac:dyDescent="0.2">
      <c r="A275" s="60">
        <v>44238</v>
      </c>
      <c r="B275" s="64">
        <v>9</v>
      </c>
      <c r="C275" s="169">
        <f t="shared" si="5"/>
        <v>5456</v>
      </c>
    </row>
    <row r="276" spans="1:3" x14ac:dyDescent="0.2">
      <c r="A276" s="60">
        <v>44239</v>
      </c>
      <c r="B276" s="64">
        <v>8</v>
      </c>
      <c r="C276" s="169">
        <f t="shared" si="5"/>
        <v>5464</v>
      </c>
    </row>
    <row r="277" spans="1:3" x14ac:dyDescent="0.2">
      <c r="A277" s="60">
        <v>44240</v>
      </c>
      <c r="B277" s="64"/>
      <c r="C277" s="169">
        <f t="shared" si="5"/>
        <v>5464</v>
      </c>
    </row>
    <row r="278" spans="1:3" x14ac:dyDescent="0.2">
      <c r="A278" s="60">
        <v>44241</v>
      </c>
      <c r="B278" s="64"/>
      <c r="C278" s="169">
        <f t="shared" si="5"/>
        <v>5464</v>
      </c>
    </row>
    <row r="279" spans="1:3" x14ac:dyDescent="0.2">
      <c r="A279" s="60">
        <v>44242</v>
      </c>
      <c r="B279" s="64">
        <v>17</v>
      </c>
      <c r="C279" s="169">
        <f t="shared" si="5"/>
        <v>5481</v>
      </c>
    </row>
    <row r="280" spans="1:3" x14ac:dyDescent="0.2">
      <c r="A280" s="60">
        <v>44243</v>
      </c>
      <c r="B280" s="64">
        <v>7</v>
      </c>
      <c r="C280" s="169">
        <f>SUM(C279,B280)</f>
        <v>5488</v>
      </c>
    </row>
    <row r="281" spans="1:3" x14ac:dyDescent="0.2">
      <c r="A281" s="60">
        <v>44244</v>
      </c>
      <c r="B281" s="64">
        <v>22</v>
      </c>
      <c r="C281" s="169">
        <f t="shared" si="5"/>
        <v>5510</v>
      </c>
    </row>
    <row r="282" spans="1:3" x14ac:dyDescent="0.2">
      <c r="A282" s="60">
        <v>44245</v>
      </c>
      <c r="B282" s="64"/>
      <c r="C282" s="170"/>
    </row>
    <row r="283" spans="1:3" x14ac:dyDescent="0.2">
      <c r="A283" s="60">
        <v>44246</v>
      </c>
      <c r="B283" s="64"/>
      <c r="C283" s="170"/>
    </row>
    <row r="284" spans="1:3" x14ac:dyDescent="0.2">
      <c r="A284" s="60">
        <v>44247</v>
      </c>
      <c r="B284" s="64"/>
      <c r="C284" s="170"/>
    </row>
    <row r="285" spans="1:3" x14ac:dyDescent="0.2">
      <c r="A285" s="60">
        <v>44248</v>
      </c>
      <c r="B285" s="64"/>
      <c r="C285" s="170"/>
    </row>
    <row r="286" spans="1:3" x14ac:dyDescent="0.2">
      <c r="A286" s="109"/>
      <c r="B286" s="64"/>
      <c r="C286" s="170"/>
    </row>
    <row r="287" spans="1:3" ht="15" thickBot="1" x14ac:dyDescent="0.25">
      <c r="A287" s="65" t="s">
        <v>87</v>
      </c>
      <c r="B287" s="66">
        <f>MAX(C3:C287)</f>
        <v>5510</v>
      </c>
      <c r="C287" s="171"/>
    </row>
    <row r="288" spans="1:3" ht="15" thickTop="1"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row r="400" spans="2:2" x14ac:dyDescent="0.2">
      <c r="B400" s="39"/>
    </row>
    <row r="401" spans="2:2" x14ac:dyDescent="0.2">
      <c r="B401" s="39"/>
    </row>
    <row r="402" spans="2:2" x14ac:dyDescent="0.2">
      <c r="B402" s="39"/>
    </row>
    <row r="403" spans="2:2" x14ac:dyDescent="0.2">
      <c r="B403" s="39"/>
    </row>
    <row r="404" spans="2:2" x14ac:dyDescent="0.2">
      <c r="B404" s="39"/>
    </row>
    <row r="405" spans="2:2" x14ac:dyDescent="0.2">
      <c r="B405" s="39"/>
    </row>
    <row r="406" spans="2:2" x14ac:dyDescent="0.2">
      <c r="B406"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7"/>
  <sheetViews>
    <sheetView zoomScale="120" zoomScaleNormal="120" workbookViewId="0">
      <pane ySplit="3" topLeftCell="A266" activePane="bottomLeft" state="frozen"/>
      <selection pane="bottomLeft" activeCell="G300" sqref="G300"/>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7" t="s">
        <v>101</v>
      </c>
      <c r="C1" s="287"/>
      <c r="D1" s="288"/>
    </row>
    <row r="2" spans="1:4" x14ac:dyDescent="0.2">
      <c r="A2" s="68"/>
      <c r="B2" s="289"/>
      <c r="C2" s="289"/>
      <c r="D2" s="290"/>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159</v>
      </c>
      <c r="D175" s="153">
        <f t="shared" si="3"/>
        <v>12579</v>
      </c>
    </row>
    <row r="176" spans="1:4" x14ac:dyDescent="0.2">
      <c r="A176" s="72">
        <v>44138</v>
      </c>
      <c r="B176" s="77">
        <v>3</v>
      </c>
      <c r="C176" s="77" t="s">
        <v>159</v>
      </c>
      <c r="D176" s="153">
        <f t="shared" si="3"/>
        <v>12582</v>
      </c>
    </row>
    <row r="177" spans="1:4" x14ac:dyDescent="0.2">
      <c r="A177" s="72">
        <v>44139</v>
      </c>
      <c r="B177" s="77">
        <v>1</v>
      </c>
      <c r="C177" s="77" t="s">
        <v>159</v>
      </c>
      <c r="D177" s="153">
        <f t="shared" si="3"/>
        <v>12583</v>
      </c>
    </row>
    <row r="178" spans="1:4" x14ac:dyDescent="0.2">
      <c r="A178" s="72">
        <v>44140</v>
      </c>
      <c r="B178" s="77">
        <v>0</v>
      </c>
      <c r="C178" s="77" t="s">
        <v>159</v>
      </c>
      <c r="D178" s="153">
        <f t="shared" si="3"/>
        <v>12583</v>
      </c>
    </row>
    <row r="179" spans="1:4" x14ac:dyDescent="0.2">
      <c r="A179" s="72">
        <v>44141</v>
      </c>
      <c r="B179" s="77">
        <v>2</v>
      </c>
      <c r="C179" s="77" t="s">
        <v>159</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159</v>
      </c>
      <c r="D182" s="153">
        <f t="shared" si="3"/>
        <v>12593</v>
      </c>
    </row>
    <row r="183" spans="1:4" x14ac:dyDescent="0.2">
      <c r="A183" s="72">
        <v>44145</v>
      </c>
      <c r="B183" s="77">
        <v>0</v>
      </c>
      <c r="C183" s="77" t="s">
        <v>159</v>
      </c>
      <c r="D183" s="153">
        <f t="shared" si="3"/>
        <v>12593</v>
      </c>
    </row>
    <row r="184" spans="1:4" x14ac:dyDescent="0.2">
      <c r="A184" s="72">
        <v>44146</v>
      </c>
      <c r="B184" s="104">
        <v>1</v>
      </c>
      <c r="C184" s="77" t="s">
        <v>159</v>
      </c>
      <c r="D184" s="153">
        <f t="shared" si="3"/>
        <v>12594</v>
      </c>
    </row>
    <row r="185" spans="1:4" x14ac:dyDescent="0.2">
      <c r="A185" s="72">
        <v>44147</v>
      </c>
      <c r="B185" s="77">
        <v>0</v>
      </c>
      <c r="C185" s="77" t="s">
        <v>159</v>
      </c>
      <c r="D185" s="153">
        <f t="shared" si="3"/>
        <v>12594</v>
      </c>
    </row>
    <row r="186" spans="1:4" x14ac:dyDescent="0.2">
      <c r="A186" s="72">
        <v>44148</v>
      </c>
      <c r="B186" s="77">
        <v>0</v>
      </c>
      <c r="C186" s="77" t="s">
        <v>159</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159</v>
      </c>
      <c r="D189" s="153">
        <f t="shared" si="3"/>
        <v>12600</v>
      </c>
    </row>
    <row r="190" spans="1:4" x14ac:dyDescent="0.2">
      <c r="A190" s="72">
        <v>44152</v>
      </c>
      <c r="B190" s="77">
        <v>0</v>
      </c>
      <c r="C190" s="77" t="s">
        <v>159</v>
      </c>
      <c r="D190" s="153">
        <f>SUM(D189,B190)</f>
        <v>12600</v>
      </c>
    </row>
    <row r="191" spans="1:4" x14ac:dyDescent="0.2">
      <c r="A191" s="72">
        <v>44153</v>
      </c>
      <c r="B191" s="77">
        <v>6</v>
      </c>
      <c r="C191" s="77" t="s">
        <v>159</v>
      </c>
      <c r="D191" s="153">
        <f>SUM(D190,B191)</f>
        <v>12606</v>
      </c>
    </row>
    <row r="192" spans="1:4" x14ac:dyDescent="0.2">
      <c r="A192" s="72">
        <v>44154</v>
      </c>
      <c r="B192" s="77">
        <v>1</v>
      </c>
      <c r="C192" s="77" t="s">
        <v>159</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82" si="6">SUM(D271,B272)</f>
        <v>14006</v>
      </c>
    </row>
    <row r="273" spans="1:4" x14ac:dyDescent="0.2">
      <c r="A273" s="72">
        <v>44235</v>
      </c>
      <c r="B273" s="77">
        <v>105</v>
      </c>
      <c r="C273" s="77">
        <v>355</v>
      </c>
      <c r="D273" s="153">
        <f t="shared" si="6"/>
        <v>14111</v>
      </c>
    </row>
    <row r="274" spans="1:4" x14ac:dyDescent="0.2">
      <c r="A274" s="72">
        <v>44236</v>
      </c>
      <c r="B274" s="104">
        <v>14</v>
      </c>
      <c r="C274" s="104">
        <v>338</v>
      </c>
      <c r="D274" s="154">
        <f t="shared" si="6"/>
        <v>14125</v>
      </c>
    </row>
    <row r="275" spans="1:4" x14ac:dyDescent="0.2">
      <c r="A275" s="72">
        <v>44237</v>
      </c>
      <c r="B275" s="77">
        <v>14</v>
      </c>
      <c r="C275" s="77">
        <v>280</v>
      </c>
      <c r="D275" s="220">
        <f t="shared" si="6"/>
        <v>14139</v>
      </c>
    </row>
    <row r="276" spans="1:4" x14ac:dyDescent="0.2">
      <c r="A276" s="72">
        <v>44238</v>
      </c>
      <c r="B276" s="77">
        <v>16</v>
      </c>
      <c r="C276" s="77">
        <v>243</v>
      </c>
      <c r="D276" s="220">
        <f t="shared" si="6"/>
        <v>14155</v>
      </c>
    </row>
    <row r="277" spans="1:4" x14ac:dyDescent="0.2">
      <c r="A277" s="72">
        <v>44239</v>
      </c>
      <c r="B277" s="77">
        <v>25</v>
      </c>
      <c r="C277" s="77">
        <v>221</v>
      </c>
      <c r="D277" s="220">
        <f t="shared" si="6"/>
        <v>14180</v>
      </c>
    </row>
    <row r="278" spans="1:4" x14ac:dyDescent="0.2">
      <c r="A278" s="72">
        <v>44240</v>
      </c>
      <c r="B278" s="77"/>
      <c r="C278" s="77"/>
      <c r="D278" s="220">
        <f t="shared" si="6"/>
        <v>14180</v>
      </c>
    </row>
    <row r="279" spans="1:4" x14ac:dyDescent="0.2">
      <c r="A279" s="72">
        <v>44241</v>
      </c>
      <c r="B279" s="77"/>
      <c r="C279" s="77"/>
      <c r="D279" s="220">
        <f t="shared" si="6"/>
        <v>14180</v>
      </c>
    </row>
    <row r="280" spans="1:4" x14ac:dyDescent="0.2">
      <c r="A280" s="72">
        <v>44242</v>
      </c>
      <c r="B280" s="77">
        <v>84</v>
      </c>
      <c r="C280" s="77">
        <v>204</v>
      </c>
      <c r="D280" s="220">
        <f t="shared" si="6"/>
        <v>14264</v>
      </c>
    </row>
    <row r="281" spans="1:4" x14ac:dyDescent="0.2">
      <c r="A281" s="72">
        <v>44243</v>
      </c>
      <c r="B281" s="77">
        <v>18</v>
      </c>
      <c r="C281" s="77">
        <v>173</v>
      </c>
      <c r="D281" s="220">
        <f t="shared" si="6"/>
        <v>14282</v>
      </c>
    </row>
    <row r="282" spans="1:4" x14ac:dyDescent="0.2">
      <c r="A282" s="72">
        <v>44244</v>
      </c>
      <c r="B282" s="77">
        <v>13</v>
      </c>
      <c r="C282" s="77">
        <v>143</v>
      </c>
      <c r="D282" s="220">
        <f t="shared" si="6"/>
        <v>14295</v>
      </c>
    </row>
    <row r="283" spans="1:4" x14ac:dyDescent="0.2">
      <c r="A283" s="72">
        <v>44245</v>
      </c>
      <c r="B283" s="77"/>
      <c r="C283" s="77"/>
      <c r="D283" s="155"/>
    </row>
    <row r="284" spans="1:4" x14ac:dyDescent="0.2">
      <c r="A284" s="72">
        <v>44246</v>
      </c>
      <c r="B284" s="77"/>
      <c r="C284" s="77"/>
      <c r="D284" s="155"/>
    </row>
    <row r="285" spans="1:4" x14ac:dyDescent="0.2">
      <c r="A285" s="72">
        <v>44247</v>
      </c>
      <c r="B285" s="77"/>
      <c r="C285" s="77"/>
      <c r="D285" s="155"/>
    </row>
    <row r="286" spans="1:4" x14ac:dyDescent="0.2">
      <c r="A286" s="72">
        <v>44248</v>
      </c>
      <c r="B286" s="77"/>
      <c r="C286" s="77"/>
      <c r="D286" s="155"/>
    </row>
    <row r="287" spans="1:4" x14ac:dyDescent="0.2">
      <c r="A287" s="110"/>
      <c r="B287" s="77"/>
      <c r="C287" s="77"/>
      <c r="D287" s="155"/>
    </row>
    <row r="288" spans="1:4" ht="15" thickBot="1" x14ac:dyDescent="0.25">
      <c r="A288" s="78" t="s">
        <v>87</v>
      </c>
      <c r="B288" s="79"/>
      <c r="C288" s="79"/>
      <c r="D288" s="156">
        <f>MAX(D4:D287)</f>
        <v>14295</v>
      </c>
    </row>
    <row r="289" spans="2:3" ht="15" thickTop="1"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row r="401" spans="2:3" x14ac:dyDescent="0.2">
      <c r="B401" s="39"/>
      <c r="C401" s="39"/>
    </row>
    <row r="402" spans="2:3" x14ac:dyDescent="0.2">
      <c r="B402" s="39"/>
      <c r="C402" s="39"/>
    </row>
    <row r="403" spans="2:3" x14ac:dyDescent="0.2">
      <c r="B403" s="39"/>
      <c r="C403" s="39"/>
    </row>
    <row r="404" spans="2:3" x14ac:dyDescent="0.2">
      <c r="B404" s="39"/>
      <c r="C404" s="39"/>
    </row>
    <row r="405" spans="2:3" x14ac:dyDescent="0.2">
      <c r="B405" s="39"/>
      <c r="C405" s="39"/>
    </row>
    <row r="406" spans="2:3" x14ac:dyDescent="0.2">
      <c r="B406" s="39"/>
      <c r="C406" s="39"/>
    </row>
    <row r="407" spans="2:3" x14ac:dyDescent="0.2">
      <c r="B407" s="39"/>
      <c r="C407"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9"/>
  <sheetViews>
    <sheetView zoomScaleNormal="100" workbookViewId="0">
      <pane xSplit="1" ySplit="1" topLeftCell="GK264" activePane="bottomRight" state="frozen"/>
      <selection pane="topRight" activeCell="B1" sqref="B1"/>
      <selection pane="bottomLeft" activeCell="A3" sqref="A3"/>
      <selection pane="bottomRight" activeCell="L282" sqref="L282"/>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5" t="s">
        <v>58</v>
      </c>
      <c r="C1" s="295"/>
      <c r="D1" s="295" t="s">
        <v>46</v>
      </c>
      <c r="E1" s="295"/>
      <c r="F1" s="293" t="s">
        <v>121</v>
      </c>
      <c r="G1" s="294"/>
      <c r="H1" s="293" t="s">
        <v>235</v>
      </c>
      <c r="I1" s="294"/>
      <c r="J1" s="295" t="s">
        <v>79</v>
      </c>
      <c r="K1" s="295"/>
      <c r="L1" s="293" t="s">
        <v>108</v>
      </c>
      <c r="M1" s="294"/>
      <c r="N1" s="295" t="s">
        <v>36</v>
      </c>
      <c r="O1" s="295"/>
      <c r="P1" s="293" t="s">
        <v>106</v>
      </c>
      <c r="Q1" s="294"/>
      <c r="R1" s="295" t="s">
        <v>236</v>
      </c>
      <c r="S1" s="295"/>
      <c r="T1" s="295" t="s">
        <v>68</v>
      </c>
      <c r="U1" s="295"/>
      <c r="V1" s="295" t="s">
        <v>184</v>
      </c>
      <c r="W1" s="295"/>
      <c r="X1" s="295" t="s">
        <v>59</v>
      </c>
      <c r="Y1" s="295"/>
      <c r="Z1" s="295" t="s">
        <v>60</v>
      </c>
      <c r="AA1" s="295"/>
      <c r="AB1" s="295" t="s">
        <v>29</v>
      </c>
      <c r="AC1" s="295"/>
      <c r="AD1" s="293" t="s">
        <v>114</v>
      </c>
      <c r="AE1" s="294"/>
      <c r="AF1" s="295" t="s">
        <v>80</v>
      </c>
      <c r="AG1" s="295"/>
      <c r="AH1" s="295" t="s">
        <v>43</v>
      </c>
      <c r="AI1" s="295"/>
      <c r="AJ1" s="293" t="s">
        <v>116</v>
      </c>
      <c r="AK1" s="294"/>
      <c r="AL1" s="293" t="s">
        <v>65</v>
      </c>
      <c r="AM1" s="294"/>
      <c r="AN1" s="293" t="s">
        <v>152</v>
      </c>
      <c r="AO1" s="294"/>
      <c r="AP1" s="293" t="s">
        <v>126</v>
      </c>
      <c r="AQ1" s="294"/>
      <c r="AR1" s="293" t="s">
        <v>117</v>
      </c>
      <c r="AS1" s="294"/>
      <c r="AT1" s="295" t="s">
        <v>55</v>
      </c>
      <c r="AU1" s="295"/>
      <c r="AV1" s="293" t="s">
        <v>139</v>
      </c>
      <c r="AW1" s="294"/>
      <c r="AX1" s="295" t="s">
        <v>73</v>
      </c>
      <c r="AY1" s="295"/>
      <c r="AZ1" s="295" t="s">
        <v>133</v>
      </c>
      <c r="BA1" s="295"/>
      <c r="BB1" s="295" t="s">
        <v>119</v>
      </c>
      <c r="BC1" s="295"/>
      <c r="BD1" s="295" t="s">
        <v>237</v>
      </c>
      <c r="BE1" s="295"/>
      <c r="BF1" s="295" t="s">
        <v>11</v>
      </c>
      <c r="BG1" s="296"/>
      <c r="BH1" s="294" t="s">
        <v>57</v>
      </c>
      <c r="BI1" s="295"/>
      <c r="BJ1" s="295" t="s">
        <v>146</v>
      </c>
      <c r="BK1" s="295"/>
      <c r="BL1" s="295" t="s">
        <v>44</v>
      </c>
      <c r="BM1" s="295"/>
      <c r="BN1" s="295" t="s">
        <v>32</v>
      </c>
      <c r="BO1" s="295"/>
      <c r="BP1" s="295" t="s">
        <v>130</v>
      </c>
      <c r="BQ1" s="295"/>
      <c r="BR1" s="295" t="s">
        <v>56</v>
      </c>
      <c r="BS1" s="295"/>
      <c r="BT1" s="295" t="s">
        <v>33</v>
      </c>
      <c r="BU1" s="295"/>
      <c r="BV1" s="293" t="s">
        <v>151</v>
      </c>
      <c r="BW1" s="294"/>
      <c r="BX1" s="295" t="s">
        <v>104</v>
      </c>
      <c r="BY1" s="295"/>
      <c r="BZ1" s="295" t="s">
        <v>63</v>
      </c>
      <c r="CA1" s="295"/>
      <c r="CB1" s="295" t="s">
        <v>34</v>
      </c>
      <c r="CC1" s="295"/>
      <c r="CD1" s="295" t="s">
        <v>45</v>
      </c>
      <c r="CE1" s="295"/>
      <c r="CF1" s="295" t="s">
        <v>27</v>
      </c>
      <c r="CG1" s="295"/>
      <c r="CH1" s="295" t="s">
        <v>131</v>
      </c>
      <c r="CI1" s="295"/>
      <c r="CJ1" s="295" t="s">
        <v>51</v>
      </c>
      <c r="CK1" s="295"/>
      <c r="CL1" s="295" t="s">
        <v>47</v>
      </c>
      <c r="CM1" s="295"/>
      <c r="CN1" s="295" t="s">
        <v>40</v>
      </c>
      <c r="CO1" s="295"/>
      <c r="CP1" s="293" t="s">
        <v>105</v>
      </c>
      <c r="CQ1" s="294"/>
      <c r="CR1" s="295" t="s">
        <v>41</v>
      </c>
      <c r="CS1" s="295"/>
      <c r="CT1" s="293" t="s">
        <v>107</v>
      </c>
      <c r="CU1" s="294"/>
      <c r="CV1" s="293" t="s">
        <v>140</v>
      </c>
      <c r="CW1" s="294"/>
      <c r="CX1" s="293" t="s">
        <v>141</v>
      </c>
      <c r="CY1" s="294"/>
      <c r="CZ1" s="293" t="s">
        <v>137</v>
      </c>
      <c r="DA1" s="294"/>
      <c r="DB1" s="295" t="s">
        <v>122</v>
      </c>
      <c r="DC1" s="295"/>
      <c r="DD1" s="293" t="s">
        <v>136</v>
      </c>
      <c r="DE1" s="294"/>
      <c r="DF1" s="293" t="s">
        <v>132</v>
      </c>
      <c r="DG1" s="294"/>
      <c r="DH1" s="293" t="s">
        <v>138</v>
      </c>
      <c r="DI1" s="294"/>
      <c r="DJ1" s="295" t="s">
        <v>70</v>
      </c>
      <c r="DK1" s="295"/>
      <c r="DL1" s="295" t="s">
        <v>42</v>
      </c>
      <c r="DM1" s="295"/>
      <c r="DN1" s="295" t="s">
        <v>62</v>
      </c>
      <c r="DO1" s="295"/>
      <c r="DP1" s="295" t="s">
        <v>35</v>
      </c>
      <c r="DQ1" s="295"/>
      <c r="DR1" s="293" t="s">
        <v>123</v>
      </c>
      <c r="DS1" s="294"/>
      <c r="DT1" s="293" t="s">
        <v>109</v>
      </c>
      <c r="DU1" s="294"/>
      <c r="DV1" s="293" t="s">
        <v>110</v>
      </c>
      <c r="DW1" s="294"/>
      <c r="DX1" s="293" t="s">
        <v>124</v>
      </c>
      <c r="DY1" s="294"/>
      <c r="DZ1" s="293" t="s">
        <v>125</v>
      </c>
      <c r="EA1" s="294"/>
      <c r="EB1" s="293" t="s">
        <v>142</v>
      </c>
      <c r="EC1" s="294"/>
      <c r="ED1" s="295" t="s">
        <v>37</v>
      </c>
      <c r="EE1" s="295"/>
      <c r="EF1" s="293" t="s">
        <v>143</v>
      </c>
      <c r="EG1" s="294"/>
      <c r="EH1" s="295" t="s">
        <v>48</v>
      </c>
      <c r="EI1" s="295"/>
      <c r="EJ1" s="293" t="s">
        <v>28</v>
      </c>
      <c r="EK1" s="294"/>
      <c r="EL1" s="295" t="s">
        <v>64</v>
      </c>
      <c r="EM1" s="295"/>
      <c r="EN1" s="295" t="s">
        <v>38</v>
      </c>
      <c r="EO1" s="295"/>
      <c r="EP1" s="295" t="s">
        <v>67</v>
      </c>
      <c r="EQ1" s="295"/>
      <c r="ER1" s="293" t="s">
        <v>111</v>
      </c>
      <c r="ES1" s="294"/>
      <c r="ET1" s="295" t="s">
        <v>39</v>
      </c>
      <c r="EU1" s="295"/>
      <c r="EV1" s="293" t="s">
        <v>112</v>
      </c>
      <c r="EW1" s="294"/>
      <c r="EX1" s="293" t="s">
        <v>144</v>
      </c>
      <c r="EY1" s="294"/>
      <c r="EZ1" s="295" t="s">
        <v>31</v>
      </c>
      <c r="FA1" s="295"/>
      <c r="FB1" s="295" t="s">
        <v>61</v>
      </c>
      <c r="FC1" s="295"/>
      <c r="FD1" s="293" t="s">
        <v>113</v>
      </c>
      <c r="FE1" s="294"/>
      <c r="FF1" s="295" t="s">
        <v>30</v>
      </c>
      <c r="FG1" s="295"/>
      <c r="FH1" s="293" t="s">
        <v>115</v>
      </c>
      <c r="FI1" s="294"/>
      <c r="FJ1" s="295" t="s">
        <v>71</v>
      </c>
      <c r="FK1" s="295"/>
      <c r="FL1" s="295" t="s">
        <v>49</v>
      </c>
      <c r="FM1" s="295"/>
      <c r="FN1" s="295" t="s">
        <v>185</v>
      </c>
      <c r="FO1" s="295"/>
      <c r="FP1" s="295" t="s">
        <v>54</v>
      </c>
      <c r="FQ1" s="295"/>
      <c r="FR1" s="293" t="s">
        <v>150</v>
      </c>
      <c r="FS1" s="294"/>
      <c r="FT1" s="293" t="s">
        <v>147</v>
      </c>
      <c r="FU1" s="294"/>
      <c r="FV1" s="293" t="s">
        <v>148</v>
      </c>
      <c r="FW1" s="294"/>
      <c r="FX1" s="293" t="s">
        <v>145</v>
      </c>
      <c r="FY1" s="294"/>
      <c r="FZ1" s="293" t="s">
        <v>149</v>
      </c>
      <c r="GA1" s="294"/>
      <c r="GB1" s="293" t="s">
        <v>135</v>
      </c>
      <c r="GC1" s="294"/>
      <c r="GD1" s="295" t="s">
        <v>50</v>
      </c>
      <c r="GE1" s="295"/>
      <c r="GF1" s="295" t="s">
        <v>72</v>
      </c>
      <c r="GG1" s="295"/>
      <c r="GH1" s="293" t="s">
        <v>127</v>
      </c>
      <c r="GI1" s="294"/>
      <c r="GJ1" s="293" t="s">
        <v>134</v>
      </c>
      <c r="GK1" s="294"/>
      <c r="GL1" s="295" t="s">
        <v>66</v>
      </c>
      <c r="GM1" s="295"/>
      <c r="GN1" s="293" t="s">
        <v>118</v>
      </c>
      <c r="GO1" s="294"/>
      <c r="GP1" s="295" t="s">
        <v>69</v>
      </c>
      <c r="GQ1" s="295"/>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3"/>
      <c r="I200" s="213"/>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3"/>
      <c r="BE200" s="213"/>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81"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81"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81" si="155">SUM(W220,V221)</f>
        <v>2</v>
      </c>
      <c r="X221" s="7"/>
      <c r="Y221" s="7"/>
      <c r="Z221" s="7"/>
      <c r="AA221" s="7"/>
      <c r="AB221" s="7"/>
      <c r="AC221" s="7">
        <f t="shared" ref="AC221:AC281"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81"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81"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81" si="168">SUM(AO237,AN238)</f>
        <v>108</v>
      </c>
      <c r="AP238" s="7"/>
      <c r="AQ238" s="7"/>
      <c r="AR238" s="7">
        <v>0</v>
      </c>
      <c r="AS238" s="7">
        <f t="shared" si="158"/>
        <v>71</v>
      </c>
      <c r="AT238" s="7"/>
      <c r="AU238" s="7"/>
      <c r="AV238" s="7">
        <v>4</v>
      </c>
      <c r="AW238" s="7">
        <f t="shared" ref="AW238:AW281" si="169">SUM(AW237,AV238)</f>
        <v>49</v>
      </c>
      <c r="AX238" s="7"/>
      <c r="AY238" s="7"/>
      <c r="AZ238" s="7">
        <v>7</v>
      </c>
      <c r="BA238" s="7">
        <f t="shared" si="149"/>
        <v>400</v>
      </c>
      <c r="BB238" s="7">
        <v>8</v>
      </c>
      <c r="BC238" s="7">
        <f t="shared" ref="BC238:BC281"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81"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81"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81"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81"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81" si="177">AD256+AE255</f>
        <v>145</v>
      </c>
      <c r="AF256" s="7"/>
      <c r="AG256" s="7"/>
      <c r="AH256" s="7"/>
      <c r="AI256" s="7">
        <f t="shared" ref="AI256:AI281"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81"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81"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81" si="181">N264+O263</f>
        <v>21</v>
      </c>
      <c r="P264" s="7"/>
      <c r="Q264" s="7">
        <f t="shared" ref="Q264:Q281"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81" si="184">AF264+AG263</f>
        <v>125</v>
      </c>
      <c r="AH264" s="7"/>
      <c r="AI264" s="7">
        <f t="shared" si="178"/>
        <v>10</v>
      </c>
      <c r="AJ264" s="7"/>
      <c r="AK264" s="7">
        <f t="shared" ref="AK264:AK281" si="185">AJ264+AK263</f>
        <v>585</v>
      </c>
      <c r="AL264" s="7"/>
      <c r="AM264" s="7">
        <f t="shared" si="173"/>
        <v>0</v>
      </c>
      <c r="AN264" s="7"/>
      <c r="AO264" s="7">
        <f t="shared" si="168"/>
        <v>159</v>
      </c>
      <c r="AP264" s="7"/>
      <c r="AQ264" s="7">
        <f t="shared" ref="AQ264:AQ281" si="186">AP264+AQ263</f>
        <v>76</v>
      </c>
      <c r="AR264" s="7"/>
      <c r="AS264" s="7">
        <f t="shared" si="158"/>
        <v>83</v>
      </c>
      <c r="AT264" s="7"/>
      <c r="AU264" s="7">
        <f t="shared" ref="AU264:AU281" si="187">AT264+AU263</f>
        <v>1468</v>
      </c>
      <c r="AV264" s="7"/>
      <c r="AW264" s="7">
        <f t="shared" si="169"/>
        <v>83</v>
      </c>
      <c r="AX264" s="7"/>
      <c r="AY264" s="7">
        <f t="shared" si="179"/>
        <v>190</v>
      </c>
      <c r="AZ264" s="7"/>
      <c r="BA264" s="7">
        <f t="shared" si="149"/>
        <v>461</v>
      </c>
      <c r="BB264" s="7"/>
      <c r="BC264" s="7">
        <f t="shared" si="170"/>
        <v>313</v>
      </c>
      <c r="BD264" s="7"/>
      <c r="BE264" s="7">
        <f t="shared" ref="BE264:BE281"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81" si="189">S269+R270</f>
        <v>1</v>
      </c>
      <c r="T270" s="7"/>
      <c r="U270" s="7">
        <f t="shared" ref="U270:U281" si="190">T270+U269</f>
        <v>16</v>
      </c>
      <c r="V270" s="7"/>
      <c r="W270" s="7">
        <f t="shared" si="155"/>
        <v>16</v>
      </c>
      <c r="X270" s="7"/>
      <c r="Y270" s="7">
        <f t="shared" ref="Y270:Y273"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97">
        <v>1</v>
      </c>
      <c r="E273" s="7">
        <f t="shared" si="176"/>
        <v>241</v>
      </c>
      <c r="F273" s="97">
        <v>1</v>
      </c>
      <c r="G273" s="7">
        <f t="shared" si="166"/>
        <v>157</v>
      </c>
      <c r="H273" s="7">
        <v>0</v>
      </c>
      <c r="I273" s="7">
        <v>0</v>
      </c>
      <c r="J273" s="7">
        <v>0</v>
      </c>
      <c r="K273" s="7">
        <f>K272+J273</f>
        <v>405</v>
      </c>
      <c r="L273" s="7">
        <v>0</v>
      </c>
      <c r="M273" s="7">
        <f t="shared" si="175"/>
        <v>39</v>
      </c>
      <c r="N273" s="7">
        <v>0</v>
      </c>
      <c r="O273" s="7">
        <f t="shared" si="181"/>
        <v>21</v>
      </c>
      <c r="P273" s="97">
        <v>1</v>
      </c>
      <c r="Q273" s="7">
        <f t="shared" si="182"/>
        <v>276</v>
      </c>
      <c r="R273" s="7">
        <v>0</v>
      </c>
      <c r="S273" s="7">
        <f t="shared" si="189"/>
        <v>4</v>
      </c>
      <c r="T273" s="7">
        <v>0</v>
      </c>
      <c r="U273" s="7">
        <f t="shared" si="190"/>
        <v>16</v>
      </c>
      <c r="V273" s="7">
        <v>0</v>
      </c>
      <c r="W273" s="7">
        <f t="shared" si="155"/>
        <v>16</v>
      </c>
      <c r="X273" s="97">
        <v>1</v>
      </c>
      <c r="Y273" s="7">
        <f t="shared" si="191"/>
        <v>49</v>
      </c>
      <c r="Z273" s="7">
        <v>0</v>
      </c>
      <c r="AA273" s="7">
        <f t="shared" si="180"/>
        <v>0</v>
      </c>
      <c r="AB273" s="7">
        <v>0</v>
      </c>
      <c r="AC273" s="7">
        <f t="shared" si="156"/>
        <v>216</v>
      </c>
      <c r="AD273" s="7">
        <v>0</v>
      </c>
      <c r="AE273" s="7">
        <f t="shared" si="177"/>
        <v>160</v>
      </c>
      <c r="AF273" s="7">
        <v>0</v>
      </c>
      <c r="AG273" s="7">
        <f t="shared" si="184"/>
        <v>125</v>
      </c>
      <c r="AH273" s="97">
        <v>1</v>
      </c>
      <c r="AI273" s="7">
        <f t="shared" si="178"/>
        <v>37</v>
      </c>
      <c r="AJ273" s="7">
        <v>0</v>
      </c>
      <c r="AK273" s="7">
        <f t="shared" si="185"/>
        <v>585</v>
      </c>
      <c r="AL273" s="7">
        <v>0</v>
      </c>
      <c r="AM273" s="7">
        <f t="shared" si="173"/>
        <v>0</v>
      </c>
      <c r="AN273" s="7">
        <v>0</v>
      </c>
      <c r="AO273" s="7">
        <f t="shared" si="168"/>
        <v>172</v>
      </c>
      <c r="AP273" s="97">
        <v>0</v>
      </c>
      <c r="AQ273" s="7">
        <f t="shared" si="186"/>
        <v>144</v>
      </c>
      <c r="AR273" s="97">
        <v>5</v>
      </c>
      <c r="AS273" s="7">
        <f t="shared" si="158"/>
        <v>90</v>
      </c>
      <c r="AT273" s="7">
        <v>0</v>
      </c>
      <c r="AU273" s="7">
        <f t="shared" si="187"/>
        <v>1468</v>
      </c>
      <c r="AV273" s="7">
        <v>0</v>
      </c>
      <c r="AW273" s="7">
        <f t="shared" si="169"/>
        <v>96</v>
      </c>
      <c r="AX273" s="7">
        <v>0</v>
      </c>
      <c r="AY273" s="7">
        <f t="shared" si="179"/>
        <v>198</v>
      </c>
      <c r="AZ273" s="97">
        <v>1</v>
      </c>
      <c r="BA273" s="7">
        <f t="shared" si="149"/>
        <v>478</v>
      </c>
      <c r="BB273" s="97">
        <v>3</v>
      </c>
      <c r="BC273" s="7">
        <f t="shared" si="170"/>
        <v>332</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v>0</v>
      </c>
      <c r="C274" s="7">
        <f t="shared" si="172"/>
        <v>0</v>
      </c>
      <c r="D274" s="7">
        <v>2</v>
      </c>
      <c r="E274" s="7">
        <f t="shared" si="176"/>
        <v>243</v>
      </c>
      <c r="F274" s="7">
        <v>0</v>
      </c>
      <c r="G274" s="7">
        <f t="shared" si="166"/>
        <v>157</v>
      </c>
      <c r="H274" s="7">
        <v>0</v>
      </c>
      <c r="I274" s="7">
        <v>0</v>
      </c>
      <c r="J274" s="7">
        <v>0</v>
      </c>
      <c r="K274" s="7">
        <f>K273+J274</f>
        <v>405</v>
      </c>
      <c r="L274" s="7">
        <v>0</v>
      </c>
      <c r="M274" s="7">
        <f t="shared" si="175"/>
        <v>39</v>
      </c>
      <c r="N274" s="7">
        <v>0</v>
      </c>
      <c r="O274" s="7">
        <f t="shared" si="181"/>
        <v>21</v>
      </c>
      <c r="P274" s="7">
        <v>0</v>
      </c>
      <c r="Q274" s="7">
        <f t="shared" si="182"/>
        <v>276</v>
      </c>
      <c r="R274" s="7">
        <v>0</v>
      </c>
      <c r="S274" s="7">
        <f t="shared" si="189"/>
        <v>4</v>
      </c>
      <c r="T274" s="7">
        <v>0</v>
      </c>
      <c r="U274" s="7">
        <f t="shared" si="190"/>
        <v>16</v>
      </c>
      <c r="V274" s="7">
        <v>0</v>
      </c>
      <c r="W274" s="7">
        <f t="shared" si="155"/>
        <v>16</v>
      </c>
      <c r="X274" s="7">
        <v>0</v>
      </c>
      <c r="Y274" s="7">
        <f>X274+Y273</f>
        <v>49</v>
      </c>
      <c r="Z274" s="7">
        <v>0</v>
      </c>
      <c r="AA274" s="7">
        <f t="shared" si="180"/>
        <v>0</v>
      </c>
      <c r="AB274" s="7">
        <v>0</v>
      </c>
      <c r="AC274" s="7">
        <f t="shared" si="156"/>
        <v>216</v>
      </c>
      <c r="AD274" s="7">
        <v>0</v>
      </c>
      <c r="AE274" s="7">
        <f t="shared" si="177"/>
        <v>160</v>
      </c>
      <c r="AF274" s="7">
        <v>0</v>
      </c>
      <c r="AG274" s="7">
        <f t="shared" si="184"/>
        <v>125</v>
      </c>
      <c r="AH274" s="7">
        <v>0</v>
      </c>
      <c r="AI274" s="7">
        <f t="shared" si="178"/>
        <v>37</v>
      </c>
      <c r="AJ274" s="7">
        <v>0</v>
      </c>
      <c r="AK274" s="7">
        <f t="shared" si="185"/>
        <v>585</v>
      </c>
      <c r="AL274" s="7">
        <v>0</v>
      </c>
      <c r="AM274" s="7">
        <f t="shared" si="173"/>
        <v>0</v>
      </c>
      <c r="AN274" s="7">
        <v>1</v>
      </c>
      <c r="AO274" s="7">
        <f t="shared" si="168"/>
        <v>173</v>
      </c>
      <c r="AP274" s="7">
        <v>0</v>
      </c>
      <c r="AQ274" s="7">
        <f t="shared" si="186"/>
        <v>144</v>
      </c>
      <c r="AR274" s="7">
        <v>7</v>
      </c>
      <c r="AS274" s="7">
        <f t="shared" si="158"/>
        <v>97</v>
      </c>
      <c r="AT274" s="7">
        <v>0</v>
      </c>
      <c r="AU274" s="7">
        <f t="shared" si="187"/>
        <v>1468</v>
      </c>
      <c r="AV274" s="7">
        <v>0</v>
      </c>
      <c r="AW274" s="7">
        <f t="shared" si="169"/>
        <v>96</v>
      </c>
      <c r="AX274" s="7">
        <v>0</v>
      </c>
      <c r="AY274" s="7">
        <f t="shared" si="179"/>
        <v>198</v>
      </c>
      <c r="AZ274" s="7">
        <v>1</v>
      </c>
      <c r="BA274" s="7">
        <f t="shared" si="149"/>
        <v>479</v>
      </c>
      <c r="BB274" s="7">
        <v>3</v>
      </c>
      <c r="BC274" s="7">
        <f t="shared" si="170"/>
        <v>335</v>
      </c>
      <c r="BD274" s="7">
        <v>0</v>
      </c>
      <c r="BE274" s="7">
        <f t="shared" si="188"/>
        <v>0</v>
      </c>
      <c r="BF274" s="7">
        <v>0</v>
      </c>
      <c r="BG274" s="84">
        <f t="shared" si="148"/>
        <v>8</v>
      </c>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v>0</v>
      </c>
      <c r="C275" s="7">
        <f t="shared" si="172"/>
        <v>0</v>
      </c>
      <c r="D275" s="7">
        <v>0</v>
      </c>
      <c r="E275" s="7">
        <f t="shared" si="176"/>
        <v>243</v>
      </c>
      <c r="F275" s="7">
        <v>0</v>
      </c>
      <c r="G275" s="7">
        <f t="shared" si="166"/>
        <v>157</v>
      </c>
      <c r="H275" s="7">
        <v>0</v>
      </c>
      <c r="I275" s="7">
        <v>0</v>
      </c>
      <c r="J275" s="7">
        <v>0</v>
      </c>
      <c r="K275" s="7">
        <f>K274+J275</f>
        <v>405</v>
      </c>
      <c r="L275" s="7">
        <v>0</v>
      </c>
      <c r="M275" s="7">
        <f t="shared" si="175"/>
        <v>39</v>
      </c>
      <c r="N275" s="7">
        <v>0</v>
      </c>
      <c r="O275" s="7">
        <f t="shared" si="181"/>
        <v>21</v>
      </c>
      <c r="P275" s="7">
        <v>0</v>
      </c>
      <c r="Q275" s="7">
        <f t="shared" si="182"/>
        <v>276</v>
      </c>
      <c r="R275" s="7">
        <v>0</v>
      </c>
      <c r="S275" s="7">
        <f t="shared" si="189"/>
        <v>4</v>
      </c>
      <c r="T275" s="7">
        <v>0</v>
      </c>
      <c r="U275" s="7">
        <f t="shared" si="190"/>
        <v>16</v>
      </c>
      <c r="V275" s="7">
        <v>0</v>
      </c>
      <c r="W275" s="7">
        <f t="shared" si="155"/>
        <v>16</v>
      </c>
      <c r="X275" s="7">
        <v>0</v>
      </c>
      <c r="Y275" s="7">
        <f>X275+Y274</f>
        <v>49</v>
      </c>
      <c r="Z275" s="7">
        <v>0</v>
      </c>
      <c r="AA275" s="7">
        <f t="shared" si="180"/>
        <v>0</v>
      </c>
      <c r="AB275" s="7">
        <v>0</v>
      </c>
      <c r="AC275" s="7">
        <f t="shared" si="156"/>
        <v>216</v>
      </c>
      <c r="AD275" s="7">
        <v>0</v>
      </c>
      <c r="AE275" s="7">
        <f t="shared" si="177"/>
        <v>160</v>
      </c>
      <c r="AF275" s="7">
        <v>0</v>
      </c>
      <c r="AG275" s="7">
        <f t="shared" si="184"/>
        <v>125</v>
      </c>
      <c r="AH275" s="7">
        <v>3</v>
      </c>
      <c r="AI275" s="7">
        <f t="shared" si="178"/>
        <v>40</v>
      </c>
      <c r="AJ275" s="7">
        <v>0</v>
      </c>
      <c r="AK275" s="7">
        <f t="shared" si="185"/>
        <v>585</v>
      </c>
      <c r="AL275" s="7">
        <v>0</v>
      </c>
      <c r="AM275" s="7">
        <f t="shared" si="173"/>
        <v>0</v>
      </c>
      <c r="AN275" s="7">
        <v>4</v>
      </c>
      <c r="AO275" s="7">
        <f t="shared" si="168"/>
        <v>177</v>
      </c>
      <c r="AP275" s="7">
        <v>0</v>
      </c>
      <c r="AQ275" s="7">
        <f t="shared" si="186"/>
        <v>144</v>
      </c>
      <c r="AR275" s="7">
        <v>0</v>
      </c>
      <c r="AS275" s="7">
        <f t="shared" si="158"/>
        <v>97</v>
      </c>
      <c r="AT275" s="7">
        <v>0</v>
      </c>
      <c r="AU275" s="7">
        <f t="shared" si="187"/>
        <v>1468</v>
      </c>
      <c r="AV275" s="7">
        <v>0</v>
      </c>
      <c r="AW275" s="7">
        <f t="shared" si="169"/>
        <v>96</v>
      </c>
      <c r="AX275" s="7">
        <v>0</v>
      </c>
      <c r="AY275" s="7">
        <f t="shared" si="179"/>
        <v>198</v>
      </c>
      <c r="AZ275" s="7">
        <v>6</v>
      </c>
      <c r="BA275" s="7">
        <f t="shared" si="149"/>
        <v>485</v>
      </c>
      <c r="BB275" s="7">
        <v>3</v>
      </c>
      <c r="BC275" s="7">
        <f t="shared" si="170"/>
        <v>338</v>
      </c>
      <c r="BD275" s="7">
        <v>0</v>
      </c>
      <c r="BE275" s="7">
        <f t="shared" si="188"/>
        <v>0</v>
      </c>
      <c r="BF275" s="7">
        <v>0</v>
      </c>
      <c r="BG275" s="84">
        <f t="shared" si="148"/>
        <v>8</v>
      </c>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v>0</v>
      </c>
      <c r="C276" s="7">
        <f t="shared" si="172"/>
        <v>0</v>
      </c>
      <c r="D276" s="7">
        <v>2</v>
      </c>
      <c r="E276" s="7">
        <f t="shared" si="176"/>
        <v>245</v>
      </c>
      <c r="F276" s="7">
        <v>1</v>
      </c>
      <c r="G276" s="7">
        <f t="shared" si="166"/>
        <v>158</v>
      </c>
      <c r="H276" s="7">
        <v>0</v>
      </c>
      <c r="I276" s="7">
        <v>0</v>
      </c>
      <c r="J276" s="7">
        <v>0</v>
      </c>
      <c r="K276" s="7">
        <f>K275+J276</f>
        <v>405</v>
      </c>
      <c r="L276" s="7">
        <v>0</v>
      </c>
      <c r="M276" s="7">
        <f t="shared" si="175"/>
        <v>39</v>
      </c>
      <c r="N276" s="7">
        <v>0</v>
      </c>
      <c r="O276" s="7">
        <f t="shared" si="181"/>
        <v>21</v>
      </c>
      <c r="P276" s="7">
        <v>7</v>
      </c>
      <c r="Q276" s="7">
        <f t="shared" si="182"/>
        <v>283</v>
      </c>
      <c r="R276" s="7">
        <v>0</v>
      </c>
      <c r="S276" s="7">
        <f t="shared" si="189"/>
        <v>4</v>
      </c>
      <c r="T276" s="7">
        <v>0</v>
      </c>
      <c r="U276" s="7">
        <f t="shared" si="190"/>
        <v>16</v>
      </c>
      <c r="V276" s="7">
        <v>0</v>
      </c>
      <c r="W276" s="7">
        <f t="shared" si="155"/>
        <v>16</v>
      </c>
      <c r="X276" s="7">
        <v>4</v>
      </c>
      <c r="Y276" s="7">
        <f>X276+Y275</f>
        <v>53</v>
      </c>
      <c r="Z276" s="7">
        <v>0</v>
      </c>
      <c r="AA276" s="7">
        <f t="shared" si="180"/>
        <v>0</v>
      </c>
      <c r="AB276" s="7">
        <v>0</v>
      </c>
      <c r="AC276" s="7">
        <f t="shared" si="156"/>
        <v>216</v>
      </c>
      <c r="AD276" s="7">
        <v>0</v>
      </c>
      <c r="AE276" s="7">
        <f t="shared" si="177"/>
        <v>160</v>
      </c>
      <c r="AF276" s="7">
        <v>0</v>
      </c>
      <c r="AG276" s="7">
        <f t="shared" si="184"/>
        <v>125</v>
      </c>
      <c r="AH276" s="7">
        <v>1</v>
      </c>
      <c r="AI276" s="7">
        <f t="shared" si="178"/>
        <v>41</v>
      </c>
      <c r="AJ276" s="7">
        <v>0</v>
      </c>
      <c r="AK276" s="7">
        <f t="shared" si="185"/>
        <v>585</v>
      </c>
      <c r="AL276" s="7">
        <v>0</v>
      </c>
      <c r="AM276" s="7">
        <f t="shared" si="173"/>
        <v>0</v>
      </c>
      <c r="AN276" s="7">
        <v>1</v>
      </c>
      <c r="AO276" s="7">
        <f t="shared" si="168"/>
        <v>178</v>
      </c>
      <c r="AP276" s="7">
        <v>3</v>
      </c>
      <c r="AQ276" s="7">
        <f t="shared" si="186"/>
        <v>147</v>
      </c>
      <c r="AR276" s="7">
        <v>0</v>
      </c>
      <c r="AS276" s="7">
        <f t="shared" si="158"/>
        <v>97</v>
      </c>
      <c r="AT276" s="7">
        <v>0</v>
      </c>
      <c r="AU276" s="7">
        <f t="shared" si="187"/>
        <v>1468</v>
      </c>
      <c r="AV276" s="7">
        <v>0</v>
      </c>
      <c r="AW276" s="7">
        <f t="shared" si="169"/>
        <v>96</v>
      </c>
      <c r="AX276" s="7">
        <v>1</v>
      </c>
      <c r="AY276" s="7">
        <f t="shared" si="179"/>
        <v>199</v>
      </c>
      <c r="AZ276" s="7">
        <v>1</v>
      </c>
      <c r="BA276" s="7">
        <f t="shared" si="149"/>
        <v>486</v>
      </c>
      <c r="BB276" s="7">
        <v>4</v>
      </c>
      <c r="BC276" s="7">
        <f t="shared" si="170"/>
        <v>342</v>
      </c>
      <c r="BD276" s="7">
        <v>0</v>
      </c>
      <c r="BE276" s="7">
        <f t="shared" si="188"/>
        <v>0</v>
      </c>
      <c r="BF276" s="7">
        <v>0</v>
      </c>
      <c r="BG276" s="84">
        <f t="shared" si="148"/>
        <v>8</v>
      </c>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f t="shared" si="172"/>
        <v>0</v>
      </c>
      <c r="D277" s="7"/>
      <c r="E277" s="7">
        <f t="shared" si="176"/>
        <v>245</v>
      </c>
      <c r="F277" s="7"/>
      <c r="G277" s="7">
        <f t="shared" si="166"/>
        <v>158</v>
      </c>
      <c r="H277" s="7"/>
      <c r="I277" s="7">
        <v>0</v>
      </c>
      <c r="J277" s="7"/>
      <c r="K277" s="7">
        <f t="shared" ref="K277:K281" si="192">K276+J277</f>
        <v>405</v>
      </c>
      <c r="L277" s="7"/>
      <c r="M277" s="7">
        <f t="shared" si="175"/>
        <v>39</v>
      </c>
      <c r="N277" s="7"/>
      <c r="O277" s="7">
        <f t="shared" si="181"/>
        <v>21</v>
      </c>
      <c r="P277" s="7"/>
      <c r="Q277" s="7">
        <f t="shared" si="182"/>
        <v>283</v>
      </c>
      <c r="R277" s="7"/>
      <c r="S277" s="7">
        <f t="shared" si="189"/>
        <v>4</v>
      </c>
      <c r="T277" s="7"/>
      <c r="U277" s="7">
        <f t="shared" si="190"/>
        <v>16</v>
      </c>
      <c r="V277" s="7"/>
      <c r="W277" s="7">
        <f t="shared" si="155"/>
        <v>16</v>
      </c>
      <c r="X277" s="7"/>
      <c r="Y277" s="7">
        <f t="shared" ref="Y277:Y281" si="193">X277+Y276</f>
        <v>53</v>
      </c>
      <c r="Z277" s="7"/>
      <c r="AA277" s="7">
        <f t="shared" si="180"/>
        <v>0</v>
      </c>
      <c r="AB277" s="7"/>
      <c r="AC277" s="7">
        <f t="shared" si="156"/>
        <v>216</v>
      </c>
      <c r="AD277" s="7"/>
      <c r="AE277" s="7">
        <f t="shared" si="177"/>
        <v>160</v>
      </c>
      <c r="AF277" s="7"/>
      <c r="AG277" s="7">
        <f t="shared" si="184"/>
        <v>125</v>
      </c>
      <c r="AH277" s="7"/>
      <c r="AI277" s="7">
        <f t="shared" si="178"/>
        <v>41</v>
      </c>
      <c r="AJ277" s="7"/>
      <c r="AK277" s="7">
        <f t="shared" si="185"/>
        <v>585</v>
      </c>
      <c r="AL277" s="7"/>
      <c r="AM277" s="7">
        <f t="shared" si="173"/>
        <v>0</v>
      </c>
      <c r="AN277" s="7"/>
      <c r="AO277" s="7">
        <f t="shared" si="168"/>
        <v>178</v>
      </c>
      <c r="AP277" s="7"/>
      <c r="AQ277" s="7">
        <f t="shared" si="186"/>
        <v>147</v>
      </c>
      <c r="AR277" s="7"/>
      <c r="AS277" s="7">
        <f t="shared" si="158"/>
        <v>97</v>
      </c>
      <c r="AT277" s="7"/>
      <c r="AU277" s="7">
        <f t="shared" si="187"/>
        <v>1468</v>
      </c>
      <c r="AV277" s="7"/>
      <c r="AW277" s="7">
        <f t="shared" si="169"/>
        <v>96</v>
      </c>
      <c r="AX277" s="7"/>
      <c r="AY277" s="7">
        <f t="shared" si="179"/>
        <v>199</v>
      </c>
      <c r="AZ277" s="7"/>
      <c r="BA277" s="7">
        <f t="shared" si="149"/>
        <v>486</v>
      </c>
      <c r="BB277" s="7"/>
      <c r="BC277" s="7">
        <f t="shared" si="170"/>
        <v>342</v>
      </c>
      <c r="BD277" s="7"/>
      <c r="BE277" s="7">
        <f t="shared" si="188"/>
        <v>0</v>
      </c>
      <c r="BF277" s="7"/>
      <c r="BG277" s="84">
        <f t="shared" si="148"/>
        <v>8</v>
      </c>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f t="shared" si="172"/>
        <v>0</v>
      </c>
      <c r="D278" s="7"/>
      <c r="E278" s="7">
        <f t="shared" si="176"/>
        <v>245</v>
      </c>
      <c r="F278" s="7"/>
      <c r="G278" s="7">
        <f t="shared" si="166"/>
        <v>158</v>
      </c>
      <c r="H278" s="7"/>
      <c r="I278" s="7">
        <v>0</v>
      </c>
      <c r="J278" s="7"/>
      <c r="K278" s="7">
        <f t="shared" si="192"/>
        <v>405</v>
      </c>
      <c r="L278" s="7"/>
      <c r="M278" s="7">
        <f t="shared" si="175"/>
        <v>39</v>
      </c>
      <c r="N278" s="7"/>
      <c r="O278" s="7">
        <f t="shared" si="181"/>
        <v>21</v>
      </c>
      <c r="P278" s="7"/>
      <c r="Q278" s="7">
        <f t="shared" si="182"/>
        <v>283</v>
      </c>
      <c r="R278" s="7"/>
      <c r="S278" s="7">
        <f t="shared" si="189"/>
        <v>4</v>
      </c>
      <c r="T278" s="7"/>
      <c r="U278" s="7">
        <f t="shared" si="190"/>
        <v>16</v>
      </c>
      <c r="V278" s="7"/>
      <c r="W278" s="7">
        <f t="shared" si="155"/>
        <v>16</v>
      </c>
      <c r="X278" s="7"/>
      <c r="Y278" s="7">
        <f t="shared" si="193"/>
        <v>53</v>
      </c>
      <c r="Z278" s="7"/>
      <c r="AA278" s="7">
        <f t="shared" si="180"/>
        <v>0</v>
      </c>
      <c r="AB278" s="7"/>
      <c r="AC278" s="7">
        <f t="shared" si="156"/>
        <v>216</v>
      </c>
      <c r="AD278" s="7"/>
      <c r="AE278" s="7">
        <f t="shared" si="177"/>
        <v>160</v>
      </c>
      <c r="AF278" s="7"/>
      <c r="AG278" s="7">
        <f t="shared" si="184"/>
        <v>125</v>
      </c>
      <c r="AH278" s="7"/>
      <c r="AI278" s="7">
        <f t="shared" si="178"/>
        <v>41</v>
      </c>
      <c r="AJ278" s="7"/>
      <c r="AK278" s="7">
        <f t="shared" si="185"/>
        <v>585</v>
      </c>
      <c r="AL278" s="7"/>
      <c r="AM278" s="7">
        <f t="shared" si="173"/>
        <v>0</v>
      </c>
      <c r="AN278" s="7"/>
      <c r="AO278" s="7">
        <f t="shared" si="168"/>
        <v>178</v>
      </c>
      <c r="AP278" s="7"/>
      <c r="AQ278" s="7">
        <f t="shared" si="186"/>
        <v>147</v>
      </c>
      <c r="AR278" s="7"/>
      <c r="AS278" s="7">
        <f t="shared" si="158"/>
        <v>97</v>
      </c>
      <c r="AT278" s="7"/>
      <c r="AU278" s="7">
        <f t="shared" si="187"/>
        <v>1468</v>
      </c>
      <c r="AV278" s="7"/>
      <c r="AW278" s="7">
        <f t="shared" si="169"/>
        <v>96</v>
      </c>
      <c r="AX278" s="7"/>
      <c r="AY278" s="7">
        <f t="shared" si="179"/>
        <v>199</v>
      </c>
      <c r="AZ278" s="7"/>
      <c r="BA278" s="7">
        <f t="shared" si="149"/>
        <v>486</v>
      </c>
      <c r="BB278" s="7"/>
      <c r="BC278" s="7">
        <f t="shared" si="170"/>
        <v>342</v>
      </c>
      <c r="BD278" s="7"/>
      <c r="BE278" s="7">
        <f t="shared" si="188"/>
        <v>0</v>
      </c>
      <c r="BF278" s="7"/>
      <c r="BG278" s="84">
        <f t="shared" si="148"/>
        <v>8</v>
      </c>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5" customHeight="1" x14ac:dyDescent="0.2">
      <c r="A279" s="85">
        <v>44242</v>
      </c>
      <c r="B279" s="7">
        <v>0</v>
      </c>
      <c r="C279" s="7">
        <f t="shared" si="172"/>
        <v>0</v>
      </c>
      <c r="D279" s="7">
        <v>8</v>
      </c>
      <c r="E279" s="7">
        <f t="shared" si="176"/>
        <v>253</v>
      </c>
      <c r="F279" s="7">
        <v>0</v>
      </c>
      <c r="G279" s="7">
        <f t="shared" si="166"/>
        <v>158</v>
      </c>
      <c r="H279" s="7">
        <v>0</v>
      </c>
      <c r="I279" s="7">
        <v>0</v>
      </c>
      <c r="J279" s="7">
        <v>2</v>
      </c>
      <c r="K279" s="7">
        <f t="shared" si="192"/>
        <v>407</v>
      </c>
      <c r="L279" s="7">
        <v>0</v>
      </c>
      <c r="M279" s="7">
        <f t="shared" si="175"/>
        <v>39</v>
      </c>
      <c r="N279" s="7">
        <v>0</v>
      </c>
      <c r="O279" s="7">
        <f t="shared" si="181"/>
        <v>21</v>
      </c>
      <c r="P279" s="7">
        <v>0</v>
      </c>
      <c r="Q279" s="7">
        <f t="shared" si="182"/>
        <v>283</v>
      </c>
      <c r="R279" s="7">
        <v>1</v>
      </c>
      <c r="S279" s="7">
        <f t="shared" si="189"/>
        <v>5</v>
      </c>
      <c r="T279" s="7">
        <v>0</v>
      </c>
      <c r="U279" s="7">
        <f t="shared" si="190"/>
        <v>16</v>
      </c>
      <c r="V279" s="7">
        <v>0</v>
      </c>
      <c r="W279" s="7">
        <f t="shared" si="155"/>
        <v>16</v>
      </c>
      <c r="X279" s="7">
        <v>4</v>
      </c>
      <c r="Y279" s="7">
        <f t="shared" si="193"/>
        <v>57</v>
      </c>
      <c r="Z279" s="7">
        <v>0</v>
      </c>
      <c r="AA279" s="7">
        <f t="shared" si="180"/>
        <v>0</v>
      </c>
      <c r="AB279" s="7">
        <v>0</v>
      </c>
      <c r="AC279" s="7">
        <f t="shared" si="156"/>
        <v>216</v>
      </c>
      <c r="AD279" s="7">
        <v>6</v>
      </c>
      <c r="AE279" s="7">
        <f t="shared" si="177"/>
        <v>166</v>
      </c>
      <c r="AF279" s="7">
        <v>0</v>
      </c>
      <c r="AG279" s="7">
        <f t="shared" si="184"/>
        <v>125</v>
      </c>
      <c r="AH279" s="7">
        <v>4</v>
      </c>
      <c r="AI279" s="7">
        <f t="shared" si="178"/>
        <v>45</v>
      </c>
      <c r="AJ279" s="7">
        <v>0</v>
      </c>
      <c r="AK279" s="7">
        <f t="shared" si="185"/>
        <v>585</v>
      </c>
      <c r="AL279" s="7">
        <v>0</v>
      </c>
      <c r="AM279" s="7">
        <f t="shared" si="173"/>
        <v>0</v>
      </c>
      <c r="AN279" s="7">
        <v>4</v>
      </c>
      <c r="AO279" s="7">
        <f t="shared" si="168"/>
        <v>182</v>
      </c>
      <c r="AP279" s="7">
        <v>43</v>
      </c>
      <c r="AQ279" s="7">
        <f t="shared" si="186"/>
        <v>190</v>
      </c>
      <c r="AR279" s="7">
        <v>0</v>
      </c>
      <c r="AS279" s="7">
        <f t="shared" si="158"/>
        <v>97</v>
      </c>
      <c r="AT279" s="7">
        <v>0</v>
      </c>
      <c r="AU279" s="7">
        <f t="shared" si="187"/>
        <v>1468</v>
      </c>
      <c r="AV279" s="7">
        <v>4</v>
      </c>
      <c r="AW279" s="7">
        <f t="shared" si="169"/>
        <v>100</v>
      </c>
      <c r="AX279" s="7">
        <v>3</v>
      </c>
      <c r="AY279" s="7">
        <f t="shared" si="179"/>
        <v>202</v>
      </c>
      <c r="AZ279" s="7">
        <v>2</v>
      </c>
      <c r="BA279" s="7">
        <f t="shared" si="149"/>
        <v>488</v>
      </c>
      <c r="BB279" s="7">
        <v>1</v>
      </c>
      <c r="BC279" s="7">
        <f t="shared" si="170"/>
        <v>343</v>
      </c>
      <c r="BD279" s="7">
        <v>0</v>
      </c>
      <c r="BE279" s="7">
        <f t="shared" si="188"/>
        <v>0</v>
      </c>
      <c r="BF279" s="7">
        <v>2</v>
      </c>
      <c r="BG279" s="84">
        <f t="shared" si="148"/>
        <v>10</v>
      </c>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ht="15" customHeight="1" x14ac:dyDescent="0.2">
      <c r="A280" s="85">
        <v>44243</v>
      </c>
      <c r="B280" s="7">
        <v>0</v>
      </c>
      <c r="C280" s="7">
        <f t="shared" si="172"/>
        <v>0</v>
      </c>
      <c r="D280" s="7">
        <v>0</v>
      </c>
      <c r="E280" s="7">
        <f t="shared" si="176"/>
        <v>253</v>
      </c>
      <c r="F280" s="7">
        <v>1</v>
      </c>
      <c r="G280" s="7">
        <f t="shared" si="166"/>
        <v>159</v>
      </c>
      <c r="H280" s="7">
        <v>0</v>
      </c>
      <c r="I280" s="7">
        <v>0</v>
      </c>
      <c r="J280" s="7">
        <v>0</v>
      </c>
      <c r="K280" s="7">
        <f t="shared" si="192"/>
        <v>407</v>
      </c>
      <c r="L280" s="7">
        <v>0</v>
      </c>
      <c r="M280" s="7">
        <f t="shared" si="175"/>
        <v>39</v>
      </c>
      <c r="N280" s="7">
        <v>0</v>
      </c>
      <c r="O280" s="7">
        <f t="shared" si="181"/>
        <v>21</v>
      </c>
      <c r="P280" s="7">
        <v>0</v>
      </c>
      <c r="Q280" s="7">
        <f t="shared" si="182"/>
        <v>283</v>
      </c>
      <c r="R280" s="7">
        <v>0</v>
      </c>
      <c r="S280" s="7">
        <f t="shared" si="189"/>
        <v>5</v>
      </c>
      <c r="T280" s="7">
        <v>0</v>
      </c>
      <c r="U280" s="7">
        <f t="shared" si="190"/>
        <v>16</v>
      </c>
      <c r="V280" s="7">
        <v>0</v>
      </c>
      <c r="W280" s="7">
        <f t="shared" si="155"/>
        <v>16</v>
      </c>
      <c r="X280" s="7">
        <v>0</v>
      </c>
      <c r="Y280" s="7">
        <f t="shared" si="193"/>
        <v>57</v>
      </c>
      <c r="Z280" s="7">
        <v>0</v>
      </c>
      <c r="AA280" s="7">
        <f t="shared" si="180"/>
        <v>0</v>
      </c>
      <c r="AB280" s="7">
        <v>0</v>
      </c>
      <c r="AC280" s="7">
        <f t="shared" si="156"/>
        <v>216</v>
      </c>
      <c r="AD280" s="7">
        <v>1</v>
      </c>
      <c r="AE280" s="7">
        <f t="shared" si="177"/>
        <v>167</v>
      </c>
      <c r="AF280" s="7">
        <v>0</v>
      </c>
      <c r="AG280" s="7">
        <f t="shared" si="184"/>
        <v>125</v>
      </c>
      <c r="AH280" s="7">
        <v>4</v>
      </c>
      <c r="AI280" s="7">
        <f t="shared" si="178"/>
        <v>49</v>
      </c>
      <c r="AJ280" s="7">
        <v>0</v>
      </c>
      <c r="AK280" s="7">
        <f t="shared" si="185"/>
        <v>585</v>
      </c>
      <c r="AL280" s="7">
        <v>0</v>
      </c>
      <c r="AM280" s="7">
        <f t="shared" si="173"/>
        <v>0</v>
      </c>
      <c r="AN280" s="7">
        <v>0</v>
      </c>
      <c r="AO280" s="7">
        <f t="shared" si="168"/>
        <v>182</v>
      </c>
      <c r="AP280" s="7">
        <v>8</v>
      </c>
      <c r="AQ280" s="7">
        <f t="shared" si="186"/>
        <v>198</v>
      </c>
      <c r="AR280" s="7">
        <v>0</v>
      </c>
      <c r="AS280" s="7">
        <f t="shared" si="158"/>
        <v>97</v>
      </c>
      <c r="AT280" s="7">
        <v>0</v>
      </c>
      <c r="AU280" s="7">
        <f t="shared" si="187"/>
        <v>1468</v>
      </c>
      <c r="AV280" s="7">
        <v>0</v>
      </c>
      <c r="AW280" s="7">
        <f t="shared" si="169"/>
        <v>100</v>
      </c>
      <c r="AX280" s="7">
        <v>0</v>
      </c>
      <c r="AY280" s="7">
        <f t="shared" si="179"/>
        <v>202</v>
      </c>
      <c r="AZ280" s="7">
        <v>1</v>
      </c>
      <c r="BA280" s="7">
        <f t="shared" si="149"/>
        <v>489</v>
      </c>
      <c r="BB280" s="7">
        <v>3</v>
      </c>
      <c r="BC280" s="7">
        <f t="shared" si="170"/>
        <v>346</v>
      </c>
      <c r="BD280" s="7">
        <v>0</v>
      </c>
      <c r="BE280" s="7">
        <f t="shared" si="188"/>
        <v>0</v>
      </c>
      <c r="BF280" s="7">
        <v>0</v>
      </c>
      <c r="BG280" s="84">
        <f t="shared" si="148"/>
        <v>10</v>
      </c>
      <c r="BH280" s="101"/>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row>
    <row r="281" spans="1:207" ht="15" customHeight="1" x14ac:dyDescent="0.2">
      <c r="A281" s="85">
        <v>44244</v>
      </c>
      <c r="B281" s="7">
        <v>0</v>
      </c>
      <c r="C281" s="7">
        <f t="shared" si="172"/>
        <v>0</v>
      </c>
      <c r="D281" s="7">
        <v>4</v>
      </c>
      <c r="E281" s="7">
        <f t="shared" si="176"/>
        <v>257</v>
      </c>
      <c r="F281" s="7">
        <v>0</v>
      </c>
      <c r="G281" s="7">
        <f t="shared" si="166"/>
        <v>159</v>
      </c>
      <c r="H281" s="7">
        <v>0</v>
      </c>
      <c r="I281" s="7">
        <v>0</v>
      </c>
      <c r="J281" s="7">
        <v>0</v>
      </c>
      <c r="K281" s="7">
        <f t="shared" si="192"/>
        <v>407</v>
      </c>
      <c r="L281" s="7">
        <v>1</v>
      </c>
      <c r="M281" s="7">
        <f t="shared" si="175"/>
        <v>40</v>
      </c>
      <c r="N281" s="7">
        <v>0</v>
      </c>
      <c r="O281" s="7">
        <f t="shared" si="181"/>
        <v>21</v>
      </c>
      <c r="P281" s="7">
        <v>0</v>
      </c>
      <c r="Q281" s="7">
        <f t="shared" si="182"/>
        <v>283</v>
      </c>
      <c r="R281" s="7">
        <v>0</v>
      </c>
      <c r="S281" s="7">
        <f t="shared" si="189"/>
        <v>5</v>
      </c>
      <c r="T281" s="7">
        <v>0</v>
      </c>
      <c r="U281" s="7">
        <f t="shared" si="190"/>
        <v>16</v>
      </c>
      <c r="V281" s="7">
        <v>0</v>
      </c>
      <c r="W281" s="7">
        <f t="shared" si="155"/>
        <v>16</v>
      </c>
      <c r="X281" s="7">
        <v>0</v>
      </c>
      <c r="Y281" s="7">
        <f t="shared" si="193"/>
        <v>57</v>
      </c>
      <c r="Z281" s="7">
        <v>0</v>
      </c>
      <c r="AA281" s="7">
        <f t="shared" si="180"/>
        <v>0</v>
      </c>
      <c r="AB281" s="7">
        <v>0</v>
      </c>
      <c r="AC281" s="7">
        <f t="shared" si="156"/>
        <v>216</v>
      </c>
      <c r="AD281" s="7">
        <v>2</v>
      </c>
      <c r="AE281" s="7">
        <f t="shared" si="177"/>
        <v>169</v>
      </c>
      <c r="AF281" s="7">
        <v>0</v>
      </c>
      <c r="AG281" s="7">
        <f t="shared" si="184"/>
        <v>125</v>
      </c>
      <c r="AH281" s="7">
        <v>0</v>
      </c>
      <c r="AI281" s="7">
        <f t="shared" si="178"/>
        <v>49</v>
      </c>
      <c r="AJ281" s="7">
        <v>0</v>
      </c>
      <c r="AK281" s="7">
        <f t="shared" si="185"/>
        <v>585</v>
      </c>
      <c r="AL281" s="7">
        <v>0</v>
      </c>
      <c r="AM281" s="7">
        <f t="shared" si="173"/>
        <v>0</v>
      </c>
      <c r="AN281" s="7">
        <v>0</v>
      </c>
      <c r="AO281" s="7">
        <f t="shared" si="168"/>
        <v>182</v>
      </c>
      <c r="AP281" s="7">
        <v>2</v>
      </c>
      <c r="AQ281" s="7">
        <f t="shared" si="186"/>
        <v>200</v>
      </c>
      <c r="AR281" s="7">
        <v>0</v>
      </c>
      <c r="AS281" s="7">
        <f t="shared" si="158"/>
        <v>97</v>
      </c>
      <c r="AT281" s="7">
        <v>0</v>
      </c>
      <c r="AU281" s="7">
        <f t="shared" si="187"/>
        <v>1468</v>
      </c>
      <c r="AV281" s="7">
        <v>0</v>
      </c>
      <c r="AW281" s="7">
        <f t="shared" si="169"/>
        <v>100</v>
      </c>
      <c r="AX281" s="7">
        <v>0</v>
      </c>
      <c r="AY281" s="7">
        <f t="shared" si="179"/>
        <v>202</v>
      </c>
      <c r="AZ281" s="7">
        <v>4</v>
      </c>
      <c r="BA281" s="7">
        <f t="shared" si="149"/>
        <v>493</v>
      </c>
      <c r="BB281" s="7">
        <v>0</v>
      </c>
      <c r="BC281" s="7">
        <f t="shared" si="170"/>
        <v>346</v>
      </c>
      <c r="BD281" s="7">
        <v>0</v>
      </c>
      <c r="BE281" s="7">
        <f t="shared" si="188"/>
        <v>0</v>
      </c>
      <c r="BF281" s="7">
        <v>0</v>
      </c>
      <c r="BG281" s="84">
        <f t="shared" si="148"/>
        <v>10</v>
      </c>
      <c r="BH281" s="101"/>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row>
    <row r="282" spans="1:207" ht="15" customHeight="1" x14ac:dyDescent="0.2">
      <c r="A282" s="85">
        <v>44245</v>
      </c>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84"/>
      <c r="BH282" s="101"/>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row>
    <row r="283" spans="1:207" ht="15" customHeight="1" x14ac:dyDescent="0.2">
      <c r="A283" s="85">
        <v>44246</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84"/>
      <c r="BH283" s="101"/>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row>
    <row r="284" spans="1:207" ht="15" customHeight="1" x14ac:dyDescent="0.2">
      <c r="A284" s="85">
        <v>44247</v>
      </c>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84"/>
      <c r="BH284" s="101"/>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row>
    <row r="285" spans="1:207" ht="15" customHeight="1" x14ac:dyDescent="0.2">
      <c r="A285" s="85">
        <v>44248</v>
      </c>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84"/>
      <c r="BH285" s="101"/>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row>
    <row r="286" spans="1:207" ht="14.25" customHeight="1" x14ac:dyDescent="0.2">
      <c r="A286" s="85"/>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84"/>
      <c r="BH286" s="101"/>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row>
    <row r="287" spans="1:207" s="88" customFormat="1" ht="15" thickBot="1" x14ac:dyDescent="0.25">
      <c r="A287" s="87" t="s">
        <v>87</v>
      </c>
      <c r="B287" s="291">
        <f>MAX(C3:C286)</f>
        <v>0</v>
      </c>
      <c r="C287" s="292"/>
      <c r="D287" s="291">
        <f>MAX(E3:E286)</f>
        <v>257</v>
      </c>
      <c r="E287" s="292"/>
      <c r="F287" s="291">
        <f>MAX(G3:G286)</f>
        <v>159</v>
      </c>
      <c r="G287" s="292"/>
      <c r="H287" s="291">
        <f>MAX(I3:I286)</f>
        <v>0</v>
      </c>
      <c r="I287" s="292"/>
      <c r="J287" s="291">
        <f>MAX(K3:K286)</f>
        <v>407</v>
      </c>
      <c r="K287" s="292"/>
      <c r="L287" s="291">
        <f>MAX(M3:M286)</f>
        <v>40</v>
      </c>
      <c r="M287" s="292"/>
      <c r="N287" s="291">
        <f>MAX(O3:O286)</f>
        <v>21</v>
      </c>
      <c r="O287" s="292"/>
      <c r="P287" s="291">
        <f>MAX(Q3:Q286)</f>
        <v>283</v>
      </c>
      <c r="Q287" s="292"/>
      <c r="R287" s="291">
        <f>MAX(S3:S286)</f>
        <v>5</v>
      </c>
      <c r="S287" s="292"/>
      <c r="T287" s="291">
        <f>MAX(U3:U286)</f>
        <v>16</v>
      </c>
      <c r="U287" s="292"/>
      <c r="V287" s="291">
        <f>MAX(W3:W286)</f>
        <v>16</v>
      </c>
      <c r="W287" s="292"/>
      <c r="X287" s="291">
        <f>MAX(Y3:Y286)</f>
        <v>57</v>
      </c>
      <c r="Y287" s="292"/>
      <c r="Z287" s="291">
        <f>MAX(AA3:AA286)</f>
        <v>2</v>
      </c>
      <c r="AA287" s="292"/>
      <c r="AB287" s="291">
        <f>MAX(AC3:AC286)</f>
        <v>216</v>
      </c>
      <c r="AC287" s="292"/>
      <c r="AD287" s="291">
        <f>MAX(AE3:AE286)</f>
        <v>169</v>
      </c>
      <c r="AE287" s="292"/>
      <c r="AF287" s="291">
        <f>MAX(AG3:AG286)</f>
        <v>125</v>
      </c>
      <c r="AG287" s="292"/>
      <c r="AH287" s="291">
        <f>MAX(AI3:AI286)</f>
        <v>49</v>
      </c>
      <c r="AI287" s="292"/>
      <c r="AJ287" s="291">
        <f>MAX(AK3:AK286)</f>
        <v>585</v>
      </c>
      <c r="AK287" s="292"/>
      <c r="AL287" s="291">
        <f>MAX(AM3:AM286)</f>
        <v>0</v>
      </c>
      <c r="AM287" s="292"/>
      <c r="AN287" s="291">
        <f>MAX(AO3:AO286)</f>
        <v>182</v>
      </c>
      <c r="AO287" s="292"/>
      <c r="AP287" s="291">
        <f>MAX(AQ3:AQ286)</f>
        <v>200</v>
      </c>
      <c r="AQ287" s="292"/>
      <c r="AR287" s="291">
        <f>MAX(AS3:AS286)</f>
        <v>97</v>
      </c>
      <c r="AS287" s="292"/>
      <c r="AT287" s="291">
        <f>MAX(AU3:AU286)</f>
        <v>1468</v>
      </c>
      <c r="AU287" s="292"/>
      <c r="AV287" s="291">
        <f>MAX(AW3:AW286)</f>
        <v>100</v>
      </c>
      <c r="AW287" s="292"/>
      <c r="AX287" s="291">
        <f>MAX(AY3:AY286)</f>
        <v>202</v>
      </c>
      <c r="AY287" s="292"/>
      <c r="AZ287" s="291">
        <f>MAX(BA3:BA286)</f>
        <v>493</v>
      </c>
      <c r="BA287" s="292"/>
      <c r="BB287" s="291">
        <f>MAX(BC3:BC286)</f>
        <v>346</v>
      </c>
      <c r="BC287" s="292"/>
      <c r="BD287" s="291">
        <f>MAX(BE3:BE286)</f>
        <v>0</v>
      </c>
      <c r="BE287" s="292"/>
      <c r="BF287" s="291">
        <f>MAX(BG3:BG286)</f>
        <v>10</v>
      </c>
      <c r="BG287" s="292"/>
      <c r="BH287" s="291">
        <f>MAX(BI3:BI286)</f>
        <v>68</v>
      </c>
      <c r="BI287" s="292"/>
      <c r="BJ287" s="291">
        <f>MAX(BK3:BK286)</f>
        <v>1</v>
      </c>
      <c r="BK287" s="292"/>
      <c r="BL287" s="291">
        <f>MAX(BM3:BM286)</f>
        <v>11</v>
      </c>
      <c r="BM287" s="292"/>
      <c r="BN287" s="291">
        <f>MAX(BO3:BO286)</f>
        <v>3</v>
      </c>
      <c r="BO287" s="292"/>
      <c r="BP287" s="291">
        <f>MAX(BQ3:BQ286)</f>
        <v>4</v>
      </c>
      <c r="BQ287" s="292"/>
      <c r="BR287" s="291">
        <f>MAX(BS3:BS286)</f>
        <v>4</v>
      </c>
      <c r="BS287" s="292"/>
      <c r="BT287" s="291">
        <f>MAX(BU3:BU286)</f>
        <v>3</v>
      </c>
      <c r="BU287" s="292"/>
      <c r="BV287" s="291">
        <f>MAX(BW3:BW286)</f>
        <v>3</v>
      </c>
      <c r="BW287" s="292"/>
      <c r="BX287" s="291">
        <f>MAX(BY3:BY286)</f>
        <v>58</v>
      </c>
      <c r="BY287" s="292"/>
      <c r="BZ287" s="291">
        <f>MAX(CA3:CA286)</f>
        <v>0</v>
      </c>
      <c r="CA287" s="292"/>
      <c r="CB287" s="291">
        <f>MAX(CC3:CC286)</f>
        <v>3</v>
      </c>
      <c r="CC287" s="292"/>
      <c r="CD287" s="291">
        <f>MAX(CE3:CE286)</f>
        <v>10</v>
      </c>
      <c r="CE287" s="292"/>
      <c r="CF287" s="291">
        <f>MAX(CG3:CG286)</f>
        <v>1689</v>
      </c>
      <c r="CG287" s="292"/>
      <c r="CH287" s="291">
        <f>MAX(CI3:CI286)</f>
        <v>3</v>
      </c>
      <c r="CI287" s="292"/>
      <c r="CJ287" s="291">
        <f>MAX(CK3:CK286)</f>
        <v>3</v>
      </c>
      <c r="CK287" s="292"/>
      <c r="CL287" s="291">
        <f>MAX(CM3:CM286)</f>
        <v>24</v>
      </c>
      <c r="CM287" s="292"/>
      <c r="CN287" s="291">
        <f>MAX(CO3:CO286)</f>
        <v>15</v>
      </c>
      <c r="CO287" s="292"/>
      <c r="CP287" s="291">
        <f>MAX(CQ3:CQ286)</f>
        <v>37</v>
      </c>
      <c r="CQ287" s="292"/>
      <c r="CR287" s="291">
        <f>MAX(CS3:CS286)</f>
        <v>72</v>
      </c>
      <c r="CS287" s="292"/>
      <c r="CT287" s="291">
        <f>MAX(CU3:CU286)</f>
        <v>11</v>
      </c>
      <c r="CU287" s="292"/>
      <c r="CV287" s="291">
        <f>MAX(CW3:CW286)</f>
        <v>1</v>
      </c>
      <c r="CW287" s="292"/>
      <c r="CX287" s="291">
        <f>MAX(CY3:CY286)</f>
        <v>0</v>
      </c>
      <c r="CY287" s="292"/>
      <c r="CZ287" s="291">
        <f>MAX(DA3:DA286)</f>
        <v>0</v>
      </c>
      <c r="DA287" s="292"/>
      <c r="DB287" s="291">
        <f>MAX(DC3:DC286)</f>
        <v>14</v>
      </c>
      <c r="DC287" s="292"/>
      <c r="DD287" s="291">
        <f>MAX(DE3:DE286)</f>
        <v>0</v>
      </c>
      <c r="DE287" s="292"/>
      <c r="DF287" s="291">
        <f>MAX(DG3:DG286)</f>
        <v>0</v>
      </c>
      <c r="DG287" s="292"/>
      <c r="DH287" s="291">
        <f>MAX(DI3:DI286)</f>
        <v>1</v>
      </c>
      <c r="DI287" s="292"/>
      <c r="DJ287" s="291">
        <f>MAX(DK3:DK286)</f>
        <v>0</v>
      </c>
      <c r="DK287" s="292"/>
      <c r="DL287" s="291">
        <f>MAX(DM3:DM286)</f>
        <v>2</v>
      </c>
      <c r="DM287" s="292"/>
      <c r="DN287" s="291">
        <f>MAX(DO3:DO286)</f>
        <v>18</v>
      </c>
      <c r="DO287" s="292"/>
      <c r="DP287" s="291">
        <f>MAX(DQ3:DQ286)</f>
        <v>3</v>
      </c>
      <c r="DQ287" s="292"/>
      <c r="DR287" s="291">
        <f>MAX(DS3:DS286)</f>
        <v>10</v>
      </c>
      <c r="DS287" s="292"/>
      <c r="DT287" s="291">
        <f>MAX(DU3:DU286)</f>
        <v>5</v>
      </c>
      <c r="DU287" s="292"/>
      <c r="DV287" s="291">
        <f>MAX(DW3:DW286)</f>
        <v>0</v>
      </c>
      <c r="DW287" s="292"/>
      <c r="DX287" s="291">
        <f>MAX(DY3:DY286)</f>
        <v>0</v>
      </c>
      <c r="DY287" s="292"/>
      <c r="DZ287" s="291">
        <f>MAX(EA3:EA286)</f>
        <v>12</v>
      </c>
      <c r="EA287" s="292"/>
      <c r="EB287" s="291">
        <f>MAX(EC3:EC286)</f>
        <v>1</v>
      </c>
      <c r="EC287" s="292"/>
      <c r="ED287" s="291">
        <f>MAX(EE3:EE286)</f>
        <v>14</v>
      </c>
      <c r="EE287" s="292"/>
      <c r="EF287" s="291">
        <f>MAX(EG3:EG286)</f>
        <v>5</v>
      </c>
      <c r="EG287" s="292"/>
      <c r="EH287" s="291">
        <f>MAX(EI3:EI286)</f>
        <v>21</v>
      </c>
      <c r="EI287" s="292"/>
      <c r="EJ287" s="291">
        <f>MAX(EK3:EK286)</f>
        <v>2556</v>
      </c>
      <c r="EK287" s="292"/>
      <c r="EL287" s="291">
        <f>MAX(EM3:EM286)</f>
        <v>527</v>
      </c>
      <c r="EM287" s="292"/>
      <c r="EN287" s="291">
        <f>MAX(EO3:EO286)</f>
        <v>6</v>
      </c>
      <c r="EO287" s="292"/>
      <c r="EP287" s="291">
        <f>MAX(EQ3:EQ286)</f>
        <v>1</v>
      </c>
      <c r="EQ287" s="292"/>
      <c r="ER287" s="291">
        <f>MAX(ES3:ES286)</f>
        <v>30</v>
      </c>
      <c r="ES287" s="292"/>
      <c r="ET287" s="291">
        <f>MAX(EU3:EU286)</f>
        <v>31</v>
      </c>
      <c r="EU287" s="292"/>
      <c r="EV287" s="291">
        <f>MAX(EW3:EW286)</f>
        <v>10</v>
      </c>
      <c r="EW287" s="292"/>
      <c r="EX287" s="291">
        <f>MAX(EY3:EY286)</f>
        <v>50</v>
      </c>
      <c r="EY287" s="292"/>
      <c r="EZ287" s="291">
        <f>MAX(FA3:FA286)</f>
        <v>22</v>
      </c>
      <c r="FA287" s="292"/>
      <c r="FB287" s="291">
        <f>MAX(FC3:FC286)</f>
        <v>1</v>
      </c>
      <c r="FC287" s="292"/>
      <c r="FD287" s="291">
        <f>MAX(FE3:FE286)</f>
        <v>2</v>
      </c>
      <c r="FE287" s="292"/>
      <c r="FF287" s="291">
        <f>MAX(FG3:FG286)</f>
        <v>1558</v>
      </c>
      <c r="FG287" s="292"/>
      <c r="FH287" s="291">
        <f>MAX(FI3:FI286)</f>
        <v>0</v>
      </c>
      <c r="FI287" s="292"/>
      <c r="FJ287" s="291">
        <f>MAX(FK3:FK286)</f>
        <v>1</v>
      </c>
      <c r="FK287" s="292"/>
      <c r="FL287" s="291">
        <f>MAX(FM3:FM286)</f>
        <v>8</v>
      </c>
      <c r="FM287" s="292"/>
      <c r="FN287" s="291">
        <f>MAX(FO3:FO286)</f>
        <v>2</v>
      </c>
      <c r="FO287" s="292"/>
      <c r="FP287" s="291">
        <f>MAX(FQ3:FQ286)</f>
        <v>337</v>
      </c>
      <c r="FQ287" s="292"/>
      <c r="FR287" s="291">
        <f>MAX(FS3:FS286)</f>
        <v>40</v>
      </c>
      <c r="FS287" s="292"/>
      <c r="FT287" s="291">
        <f>MAX(FU3:FU286)</f>
        <v>0</v>
      </c>
      <c r="FU287" s="292"/>
      <c r="FV287" s="291">
        <f>MAX(FW3:FW286)</f>
        <v>3</v>
      </c>
      <c r="FW287" s="292"/>
      <c r="FX287" s="291">
        <f>MAX(FY3:FY286)</f>
        <v>1283</v>
      </c>
      <c r="FY287" s="292"/>
      <c r="FZ287" s="291">
        <f>MAX(GA3:GA286)</f>
        <v>1</v>
      </c>
      <c r="GA287" s="292"/>
      <c r="GB287" s="291">
        <f>MAX(GC3:GC286)</f>
        <v>0</v>
      </c>
      <c r="GC287" s="292"/>
      <c r="GD287" s="291">
        <f>MAX(GE3:GE286)</f>
        <v>0</v>
      </c>
      <c r="GE287" s="292"/>
      <c r="GF287" s="291">
        <f>MAX(GG3:GG286)</f>
        <v>2</v>
      </c>
      <c r="GG287" s="292"/>
      <c r="GH287" s="291">
        <f>MAX(GI3:GI286)</f>
        <v>8</v>
      </c>
      <c r="GI287" s="292"/>
      <c r="GJ287" s="291">
        <f>MAX(GK3:GK286)</f>
        <v>1</v>
      </c>
      <c r="GK287" s="292"/>
      <c r="GL287" s="291">
        <f>MAX(GM3:GM286)</f>
        <v>46</v>
      </c>
      <c r="GM287" s="292"/>
      <c r="GN287" s="291">
        <f>MAX(GO3:GO286)</f>
        <v>89</v>
      </c>
      <c r="GO287" s="292"/>
      <c r="GP287" s="291">
        <f>MAX(GQ3:GQ286)</f>
        <v>46</v>
      </c>
      <c r="GQ287" s="292"/>
      <c r="GR287" s="174"/>
      <c r="GS287" s="174"/>
      <c r="GT287" s="174"/>
      <c r="GU287" s="174"/>
      <c r="GV287" s="174"/>
      <c r="GW287" s="174"/>
      <c r="GX287" s="174"/>
      <c r="GY287" s="174"/>
    </row>
    <row r="288" spans="1:207" s="32" customFormat="1" ht="12.75" thickTop="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175"/>
      <c r="BH288" s="175"/>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c r="GV288" s="39"/>
      <c r="GW288" s="39"/>
      <c r="GX288" s="39"/>
      <c r="GY288" s="39"/>
    </row>
    <row r="289" spans="2:207" s="32" customFormat="1" ht="12"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9"/>
      <c r="GO289" s="39"/>
      <c r="GP289" s="39" t="s">
        <v>153</v>
      </c>
      <c r="GQ289" s="39">
        <f>SUM(B287:GQ287)</f>
        <v>14295</v>
      </c>
      <c r="GR289" s="39"/>
      <c r="GS289" s="39"/>
      <c r="GT289" s="39"/>
      <c r="GU289" s="39"/>
      <c r="GV289" s="39"/>
      <c r="GW289" s="39"/>
      <c r="GX289" s="39"/>
      <c r="GY289" s="39"/>
    </row>
  </sheetData>
  <mergeCells count="198">
    <mergeCell ref="B287:C287"/>
    <mergeCell ref="BZ287:CA287"/>
    <mergeCell ref="F287:G287"/>
    <mergeCell ref="B1:C1"/>
    <mergeCell ref="DL287:DM287"/>
    <mergeCell ref="CT287:CU287"/>
    <mergeCell ref="DF287:DG287"/>
    <mergeCell ref="R1:S1"/>
    <mergeCell ref="BD1:BE1"/>
    <mergeCell ref="CD287:CE287"/>
    <mergeCell ref="CR287:CS287"/>
    <mergeCell ref="AZ287:BA287"/>
    <mergeCell ref="J1:K1"/>
    <mergeCell ref="L1:M1"/>
    <mergeCell ref="F1:G1"/>
    <mergeCell ref="V1:W1"/>
    <mergeCell ref="CF1:CG1"/>
    <mergeCell ref="D1:E1"/>
    <mergeCell ref="CH1:CI1"/>
    <mergeCell ref="CJ1:CK1"/>
    <mergeCell ref="AL1:AM1"/>
    <mergeCell ref="AH1:AI1"/>
    <mergeCell ref="BZ1:CA1"/>
    <mergeCell ref="BH1:BI1"/>
    <mergeCell ref="AB1:AC1"/>
    <mergeCell ref="P287:Q287"/>
    <mergeCell ref="D287:E287"/>
    <mergeCell ref="J287:K287"/>
    <mergeCell ref="L287:M287"/>
    <mergeCell ref="V287:W287"/>
    <mergeCell ref="AB287:AC287"/>
    <mergeCell ref="H1:I1"/>
    <mergeCell ref="H287:I287"/>
    <mergeCell ref="R287:S287"/>
    <mergeCell ref="BN1:BO1"/>
    <mergeCell ref="BT1:BU1"/>
    <mergeCell ref="BD287:BE287"/>
    <mergeCell ref="BV287:BW287"/>
    <mergeCell ref="EH1:EI1"/>
    <mergeCell ref="DN1:DO1"/>
    <mergeCell ref="DF1:DG1"/>
    <mergeCell ref="DP1:DQ1"/>
    <mergeCell ref="DH287:DI287"/>
    <mergeCell ref="DN287:DO287"/>
    <mergeCell ref="CX287:CY287"/>
    <mergeCell ref="CN287:CO287"/>
    <mergeCell ref="CB287:CC287"/>
    <mergeCell ref="DX287:DY287"/>
    <mergeCell ref="DZ287:EA287"/>
    <mergeCell ref="DP287:DQ287"/>
    <mergeCell ref="DT287:DU287"/>
    <mergeCell ref="DR287:DS287"/>
    <mergeCell ref="CL1:CM1"/>
    <mergeCell ref="CT1:CU1"/>
    <mergeCell ref="FX1:FY1"/>
    <mergeCell ref="BV1:BW1"/>
    <mergeCell ref="ER1:ES1"/>
    <mergeCell ref="DB1:DC1"/>
    <mergeCell ref="BL287:BM287"/>
    <mergeCell ref="BN287:BO287"/>
    <mergeCell ref="BP287:BQ287"/>
    <mergeCell ref="DL1:DM1"/>
    <mergeCell ref="BX1:BY1"/>
    <mergeCell ref="BR287:BS287"/>
    <mergeCell ref="EJ287:EK287"/>
    <mergeCell ref="BT287:BU287"/>
    <mergeCell ref="BX287:BY287"/>
    <mergeCell ref="CH287:CI287"/>
    <mergeCell ref="CJ287:CK287"/>
    <mergeCell ref="CL287:CM287"/>
    <mergeCell ref="EH287:EI287"/>
    <mergeCell ref="DB287:DC287"/>
    <mergeCell ref="EF287:EG287"/>
    <mergeCell ref="CZ287:DA287"/>
    <mergeCell ref="DV287:DW287"/>
    <mergeCell ref="CV287:CW287"/>
    <mergeCell ref="DJ287:DK287"/>
    <mergeCell ref="EL1:EM1"/>
    <mergeCell ref="GF287:GG287"/>
    <mergeCell ref="AP287:AQ287"/>
    <mergeCell ref="AT287:AU287"/>
    <mergeCell ref="Z287:AA287"/>
    <mergeCell ref="ER287:ES287"/>
    <mergeCell ref="FP1:FQ1"/>
    <mergeCell ref="AF1:AG1"/>
    <mergeCell ref="FV1:FW1"/>
    <mergeCell ref="FH287:FI287"/>
    <mergeCell ref="FV287:FW287"/>
    <mergeCell ref="ET1:EU1"/>
    <mergeCell ref="GB287:GC287"/>
    <mergeCell ref="EV287:EW287"/>
    <mergeCell ref="FR287:FS287"/>
    <mergeCell ref="FL287:FM287"/>
    <mergeCell ref="FD287:FE287"/>
    <mergeCell ref="EZ287:FA287"/>
    <mergeCell ref="EZ1:FA1"/>
    <mergeCell ref="AJ287:AK287"/>
    <mergeCell ref="EX287:EY287"/>
    <mergeCell ref="FN287:FO287"/>
    <mergeCell ref="FX287:FY287"/>
    <mergeCell ref="FF1:FG1"/>
    <mergeCell ref="FB1:FC1"/>
    <mergeCell ref="FZ1:GA1"/>
    <mergeCell ref="FZ287:GA287"/>
    <mergeCell ref="BF287:BG287"/>
    <mergeCell ref="CP287:CQ287"/>
    <mergeCell ref="AX287:AY287"/>
    <mergeCell ref="ED287:EE287"/>
    <mergeCell ref="EN287:EO287"/>
    <mergeCell ref="T287:U287"/>
    <mergeCell ref="CF287:CG287"/>
    <mergeCell ref="EL287:EM287"/>
    <mergeCell ref="DX1:DY1"/>
    <mergeCell ref="DD1:DE1"/>
    <mergeCell ref="CR1:CS1"/>
    <mergeCell ref="CX1:CY1"/>
    <mergeCell ref="T1:U1"/>
    <mergeCell ref="DZ1:EA1"/>
    <mergeCell ref="DJ1:DK1"/>
    <mergeCell ref="BJ287:BK287"/>
    <mergeCell ref="BB1:BC1"/>
    <mergeCell ref="BB287:BC287"/>
    <mergeCell ref="CB1:CC1"/>
    <mergeCell ref="AZ1:BA1"/>
    <mergeCell ref="BJ1:BK1"/>
    <mergeCell ref="BF1:BG1"/>
    <mergeCell ref="GN1:GO1"/>
    <mergeCell ref="AD287:AE287"/>
    <mergeCell ref="ET287:EU287"/>
    <mergeCell ref="EB1:EC1"/>
    <mergeCell ref="EB287:EC287"/>
    <mergeCell ref="EF1:EG1"/>
    <mergeCell ref="GB1:GC1"/>
    <mergeCell ref="GJ287:GK287"/>
    <mergeCell ref="GH287:GI287"/>
    <mergeCell ref="GL287:GM287"/>
    <mergeCell ref="AN287:AO287"/>
    <mergeCell ref="FT287:FU287"/>
    <mergeCell ref="AT1:AU1"/>
    <mergeCell ref="GL1:GM1"/>
    <mergeCell ref="AX1:AY1"/>
    <mergeCell ref="GJ1:GK1"/>
    <mergeCell ref="AP1:AQ1"/>
    <mergeCell ref="FR1:FS1"/>
    <mergeCell ref="FT1:FU1"/>
    <mergeCell ref="FN1:FO1"/>
    <mergeCell ref="DT1:DU1"/>
    <mergeCell ref="EV1:EW1"/>
    <mergeCell ref="GH1:GI1"/>
    <mergeCell ref="FD1:FE1"/>
    <mergeCell ref="GN287:GO287"/>
    <mergeCell ref="CD1:CE1"/>
    <mergeCell ref="CV1:CW1"/>
    <mergeCell ref="GP287:GQ287"/>
    <mergeCell ref="CN1:CO1"/>
    <mergeCell ref="FJ287:FK287"/>
    <mergeCell ref="FP287:FQ287"/>
    <mergeCell ref="AF287:AG287"/>
    <mergeCell ref="P1:Q1"/>
    <mergeCell ref="DR1:DS1"/>
    <mergeCell ref="EN1:EO1"/>
    <mergeCell ref="EP1:EQ1"/>
    <mergeCell ref="FJ1:FK1"/>
    <mergeCell ref="FL1:FM1"/>
    <mergeCell ref="CP1:CQ1"/>
    <mergeCell ref="ED1:EE1"/>
    <mergeCell ref="DD287:DE287"/>
    <mergeCell ref="GP1:GQ1"/>
    <mergeCell ref="GD1:GE1"/>
    <mergeCell ref="GF1:GG1"/>
    <mergeCell ref="FH1:FI1"/>
    <mergeCell ref="GD287:GE287"/>
    <mergeCell ref="FF287:FG287"/>
    <mergeCell ref="AJ1:AK1"/>
    <mergeCell ref="FB287:FC287"/>
    <mergeCell ref="EJ1:EK1"/>
    <mergeCell ref="Z1:AA1"/>
    <mergeCell ref="AV287:AW287"/>
    <mergeCell ref="EX1:EY1"/>
    <mergeCell ref="X287:Y287"/>
    <mergeCell ref="X1:Y1"/>
    <mergeCell ref="N1:O1"/>
    <mergeCell ref="N287:O287"/>
    <mergeCell ref="AL287:AM287"/>
    <mergeCell ref="AR287:AS287"/>
    <mergeCell ref="AR1:AS1"/>
    <mergeCell ref="AN1:AO1"/>
    <mergeCell ref="BL1:BM1"/>
    <mergeCell ref="BP1:BQ1"/>
    <mergeCell ref="BR1:BS1"/>
    <mergeCell ref="DV1:DW1"/>
    <mergeCell ref="EP287:EQ287"/>
    <mergeCell ref="AD1:AE1"/>
    <mergeCell ref="BH287:BI287"/>
    <mergeCell ref="AH287:AI287"/>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90"/>
  <sheetViews>
    <sheetView zoomScaleNormal="100" workbookViewId="0">
      <pane xSplit="1" ySplit="2" topLeftCell="B263" activePane="bottomRight" state="frozen"/>
      <selection pane="topRight" activeCell="B1" sqref="B1"/>
      <selection pane="bottomLeft" activeCell="A3" sqref="A3"/>
      <selection pane="bottomRight" activeCell="B283" sqref="B283"/>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7" t="s">
        <v>90</v>
      </c>
      <c r="C1" s="297"/>
      <c r="D1" s="297"/>
      <c r="E1" s="297"/>
      <c r="F1" s="297"/>
      <c r="G1" s="297"/>
      <c r="H1" s="297"/>
      <c r="I1" s="297"/>
      <c r="J1" s="297"/>
      <c r="K1" s="298"/>
    </row>
    <row r="2" spans="1:11" x14ac:dyDescent="0.2">
      <c r="A2" s="91"/>
      <c r="B2" s="299" t="s">
        <v>22</v>
      </c>
      <c r="C2" s="299"/>
      <c r="D2" s="299" t="s">
        <v>23</v>
      </c>
      <c r="E2" s="299"/>
      <c r="F2" s="299" t="s">
        <v>24</v>
      </c>
      <c r="G2" s="299"/>
      <c r="H2" s="299" t="s">
        <v>25</v>
      </c>
      <c r="I2" s="299"/>
      <c r="J2" s="299" t="s">
        <v>26</v>
      </c>
      <c r="K2" s="300"/>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8"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82" si="21">SUM(C221,B222)</f>
        <v>7762</v>
      </c>
      <c r="D222" s="99"/>
      <c r="E222" s="94">
        <f t="shared" si="16"/>
        <v>3929</v>
      </c>
      <c r="F222" s="99"/>
      <c r="G222" s="94">
        <f t="shared" si="17"/>
        <v>788</v>
      </c>
      <c r="H222" s="99"/>
      <c r="I222" s="94">
        <f t="shared" si="20"/>
        <v>191</v>
      </c>
      <c r="J222" s="99"/>
      <c r="K222" s="176">
        <f t="shared" ref="K222:K282"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82" si="23">SUM(E229,D230)</f>
        <v>3979</v>
      </c>
      <c r="F230" s="99"/>
      <c r="G230" s="94">
        <f t="shared" ref="G230:G282"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105">
        <v>9</v>
      </c>
      <c r="C274" s="94">
        <f t="shared" si="21"/>
        <v>8660</v>
      </c>
      <c r="D274" s="105">
        <v>4</v>
      </c>
      <c r="E274" s="94">
        <f t="shared" si="23"/>
        <v>4296</v>
      </c>
      <c r="F274" s="105">
        <v>1</v>
      </c>
      <c r="G274" s="94">
        <f t="shared" si="24"/>
        <v>900</v>
      </c>
      <c r="H274" s="99">
        <v>0</v>
      </c>
      <c r="I274" s="94">
        <f t="shared" si="20"/>
        <v>226</v>
      </c>
      <c r="J274" s="99">
        <v>0</v>
      </c>
      <c r="K274" s="176">
        <f t="shared" si="22"/>
        <v>43</v>
      </c>
      <c r="L274" s="89"/>
    </row>
    <row r="275" spans="1:12" x14ac:dyDescent="0.2">
      <c r="A275" s="93">
        <v>44237</v>
      </c>
      <c r="B275" s="99">
        <v>13</v>
      </c>
      <c r="C275" s="94">
        <f t="shared" si="21"/>
        <v>8673</v>
      </c>
      <c r="D275" s="99">
        <v>1</v>
      </c>
      <c r="E275" s="94">
        <f t="shared" si="23"/>
        <v>4297</v>
      </c>
      <c r="F275" s="99">
        <v>0</v>
      </c>
      <c r="G275" s="94">
        <f t="shared" si="24"/>
        <v>900</v>
      </c>
      <c r="H275" s="99">
        <v>0</v>
      </c>
      <c r="I275" s="94">
        <f t="shared" si="20"/>
        <v>226</v>
      </c>
      <c r="J275" s="99">
        <v>0</v>
      </c>
      <c r="K275" s="176">
        <f t="shared" si="22"/>
        <v>43</v>
      </c>
      <c r="L275" s="89"/>
    </row>
    <row r="276" spans="1:12" x14ac:dyDescent="0.2">
      <c r="A276" s="93">
        <v>44238</v>
      </c>
      <c r="B276" s="99">
        <v>16</v>
      </c>
      <c r="C276" s="94">
        <f t="shared" si="21"/>
        <v>8689</v>
      </c>
      <c r="D276" s="99">
        <v>0</v>
      </c>
      <c r="E276" s="94">
        <f t="shared" si="23"/>
        <v>4297</v>
      </c>
      <c r="F276" s="99">
        <v>0</v>
      </c>
      <c r="G276" s="94">
        <f t="shared" si="24"/>
        <v>900</v>
      </c>
      <c r="H276" s="99">
        <v>0</v>
      </c>
      <c r="I276" s="94">
        <f t="shared" si="20"/>
        <v>226</v>
      </c>
      <c r="J276" s="99">
        <v>0</v>
      </c>
      <c r="K276" s="176">
        <f t="shared" si="22"/>
        <v>43</v>
      </c>
      <c r="L276" s="89"/>
    </row>
    <row r="277" spans="1:12" x14ac:dyDescent="0.2">
      <c r="A277" s="93">
        <v>44239</v>
      </c>
      <c r="B277" s="99">
        <v>13</v>
      </c>
      <c r="C277" s="94">
        <f t="shared" si="21"/>
        <v>8702</v>
      </c>
      <c r="D277" s="99">
        <v>10</v>
      </c>
      <c r="E277" s="94">
        <f t="shared" si="23"/>
        <v>4307</v>
      </c>
      <c r="F277" s="99">
        <v>1</v>
      </c>
      <c r="G277" s="94">
        <f t="shared" si="24"/>
        <v>901</v>
      </c>
      <c r="H277" s="99">
        <v>1</v>
      </c>
      <c r="I277" s="94">
        <f t="shared" si="20"/>
        <v>227</v>
      </c>
      <c r="J277" s="99">
        <v>0</v>
      </c>
      <c r="K277" s="176">
        <f t="shared" si="22"/>
        <v>43</v>
      </c>
      <c r="L277" s="89"/>
    </row>
    <row r="278" spans="1:12" x14ac:dyDescent="0.2">
      <c r="A278" s="93">
        <v>44240</v>
      </c>
      <c r="B278" s="99"/>
      <c r="C278" s="94">
        <f t="shared" si="21"/>
        <v>8702</v>
      </c>
      <c r="D278" s="99"/>
      <c r="E278" s="94">
        <f t="shared" si="23"/>
        <v>4307</v>
      </c>
      <c r="F278" s="99"/>
      <c r="G278" s="94">
        <f t="shared" si="24"/>
        <v>901</v>
      </c>
      <c r="H278" s="99"/>
      <c r="I278" s="94">
        <f t="shared" si="20"/>
        <v>227</v>
      </c>
      <c r="J278" s="99"/>
      <c r="K278" s="176">
        <f t="shared" si="22"/>
        <v>43</v>
      </c>
      <c r="L278" s="89"/>
    </row>
    <row r="279" spans="1:12" x14ac:dyDescent="0.2">
      <c r="A279" s="93">
        <v>44241</v>
      </c>
      <c r="B279" s="99"/>
      <c r="C279" s="94">
        <f t="shared" si="21"/>
        <v>8702</v>
      </c>
      <c r="D279" s="99"/>
      <c r="E279" s="94">
        <f t="shared" si="23"/>
        <v>4307</v>
      </c>
      <c r="F279" s="99"/>
      <c r="G279" s="94">
        <f t="shared" si="24"/>
        <v>901</v>
      </c>
      <c r="H279" s="99"/>
      <c r="I279" s="94">
        <f t="shared" ref="I279:I282" si="25">I278+H279</f>
        <v>227</v>
      </c>
      <c r="J279" s="99"/>
      <c r="K279" s="176">
        <f t="shared" si="22"/>
        <v>43</v>
      </c>
      <c r="L279" s="89"/>
    </row>
    <row r="280" spans="1:12" x14ac:dyDescent="0.2">
      <c r="A280" s="93">
        <v>44242</v>
      </c>
      <c r="B280" s="99">
        <v>70</v>
      </c>
      <c r="C280" s="94">
        <f t="shared" si="21"/>
        <v>8772</v>
      </c>
      <c r="D280" s="99">
        <v>8</v>
      </c>
      <c r="E280" s="94">
        <f t="shared" si="23"/>
        <v>4315</v>
      </c>
      <c r="F280" s="99">
        <v>3</v>
      </c>
      <c r="G280" s="94">
        <f t="shared" si="24"/>
        <v>904</v>
      </c>
      <c r="H280" s="99">
        <v>3</v>
      </c>
      <c r="I280" s="94">
        <f t="shared" si="25"/>
        <v>230</v>
      </c>
      <c r="J280" s="99">
        <v>0</v>
      </c>
      <c r="K280" s="176">
        <f t="shared" si="22"/>
        <v>43</v>
      </c>
      <c r="L280" s="89"/>
    </row>
    <row r="281" spans="1:12" x14ac:dyDescent="0.2">
      <c r="A281" s="93">
        <v>44243</v>
      </c>
      <c r="B281" s="99">
        <v>15</v>
      </c>
      <c r="C281" s="94">
        <f t="shared" si="21"/>
        <v>8787</v>
      </c>
      <c r="D281" s="99">
        <v>1</v>
      </c>
      <c r="E281" s="94">
        <f t="shared" si="23"/>
        <v>4316</v>
      </c>
      <c r="F281" s="99">
        <v>1</v>
      </c>
      <c r="G281" s="94">
        <f t="shared" si="24"/>
        <v>905</v>
      </c>
      <c r="H281" s="99">
        <v>1</v>
      </c>
      <c r="I281" s="94">
        <f t="shared" si="25"/>
        <v>231</v>
      </c>
      <c r="J281" s="99">
        <v>0</v>
      </c>
      <c r="K281" s="176">
        <f t="shared" si="22"/>
        <v>43</v>
      </c>
      <c r="L281" s="89"/>
    </row>
    <row r="282" spans="1:12" x14ac:dyDescent="0.2">
      <c r="A282" s="93">
        <v>44244</v>
      </c>
      <c r="B282" s="99">
        <v>12</v>
      </c>
      <c r="C282" s="94">
        <f t="shared" si="21"/>
        <v>8799</v>
      </c>
      <c r="D282" s="99">
        <v>0</v>
      </c>
      <c r="E282" s="94">
        <f t="shared" si="23"/>
        <v>4316</v>
      </c>
      <c r="F282" s="99">
        <v>1</v>
      </c>
      <c r="G282" s="94">
        <f t="shared" si="24"/>
        <v>906</v>
      </c>
      <c r="H282" s="99">
        <v>0</v>
      </c>
      <c r="I282" s="94">
        <f t="shared" si="25"/>
        <v>231</v>
      </c>
      <c r="J282" s="99">
        <v>0</v>
      </c>
      <c r="K282" s="176">
        <f t="shared" si="22"/>
        <v>43</v>
      </c>
      <c r="L282" s="89"/>
    </row>
    <row r="283" spans="1:12" x14ac:dyDescent="0.2">
      <c r="A283" s="93">
        <v>44245</v>
      </c>
      <c r="B283" s="99"/>
      <c r="C283" s="99"/>
      <c r="D283" s="99"/>
      <c r="E283" s="99"/>
      <c r="F283" s="99"/>
      <c r="G283" s="99"/>
      <c r="H283" s="99"/>
      <c r="I283" s="99"/>
      <c r="J283" s="99"/>
      <c r="K283" s="178"/>
      <c r="L283" s="89"/>
    </row>
    <row r="284" spans="1:12" x14ac:dyDescent="0.2">
      <c r="A284" s="93">
        <v>44246</v>
      </c>
      <c r="B284" s="99"/>
      <c r="C284" s="99"/>
      <c r="D284" s="99"/>
      <c r="E284" s="99"/>
      <c r="F284" s="99"/>
      <c r="G284" s="99"/>
      <c r="H284" s="99"/>
      <c r="I284" s="99"/>
      <c r="J284" s="99"/>
      <c r="K284" s="178"/>
      <c r="L284" s="89"/>
    </row>
    <row r="285" spans="1:12" x14ac:dyDescent="0.2">
      <c r="A285" s="93">
        <v>44247</v>
      </c>
      <c r="B285" s="99"/>
      <c r="C285" s="99"/>
      <c r="D285" s="99"/>
      <c r="E285" s="99"/>
      <c r="F285" s="99"/>
      <c r="G285" s="99"/>
      <c r="H285" s="99"/>
      <c r="I285" s="99"/>
      <c r="J285" s="99"/>
      <c r="K285" s="178"/>
      <c r="L285" s="89"/>
    </row>
    <row r="286" spans="1:12" x14ac:dyDescent="0.2">
      <c r="A286" s="93">
        <v>44248</v>
      </c>
      <c r="B286" s="99"/>
      <c r="C286" s="99"/>
      <c r="D286" s="99"/>
      <c r="E286" s="99"/>
      <c r="F286" s="99"/>
      <c r="G286" s="99"/>
      <c r="H286" s="99"/>
      <c r="I286" s="99"/>
      <c r="J286" s="99"/>
      <c r="K286" s="178"/>
      <c r="L286" s="89"/>
    </row>
    <row r="287" spans="1:12" x14ac:dyDescent="0.2">
      <c r="A287" s="98"/>
      <c r="B287" s="99"/>
      <c r="C287" s="99"/>
      <c r="D287" s="99"/>
      <c r="E287" s="99"/>
      <c r="F287" s="99"/>
      <c r="G287" s="99"/>
      <c r="H287" s="99"/>
      <c r="I287" s="99"/>
      <c r="J287" s="99"/>
      <c r="K287" s="178"/>
      <c r="L287" s="89"/>
    </row>
    <row r="288" spans="1:12" ht="15" thickBot="1" x14ac:dyDescent="0.25">
      <c r="A288" s="95" t="s">
        <v>87</v>
      </c>
      <c r="B288" s="96"/>
      <c r="C288" s="96">
        <f>MAX(C4:C287)</f>
        <v>8799</v>
      </c>
      <c r="D288" s="96"/>
      <c r="E288" s="96">
        <f>MAX(E4:E287)</f>
        <v>4316</v>
      </c>
      <c r="F288" s="96"/>
      <c r="G288" s="96">
        <f>MAX(G4:G287)</f>
        <v>906</v>
      </c>
      <c r="H288" s="96"/>
      <c r="I288" s="96">
        <f>MAX(I4:I287)</f>
        <v>231</v>
      </c>
      <c r="J288" s="96"/>
      <c r="K288" s="179">
        <f>MAX(K4:K287)</f>
        <v>43</v>
      </c>
    </row>
    <row r="289" spans="10:11" ht="15" thickTop="1" x14ac:dyDescent="0.2"/>
    <row r="290" spans="10:11" x14ac:dyDescent="0.2">
      <c r="J290" s="89" t="s">
        <v>91</v>
      </c>
      <c r="K290" s="89">
        <f>SUM(B288:K288)</f>
        <v>14295</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31" sqref="A31:XFD31"/>
    </sheetView>
  </sheetViews>
  <sheetFormatPr baseColWidth="10" defaultColWidth="11" defaultRowHeight="12.75" x14ac:dyDescent="0.2"/>
  <cols>
    <col min="1" max="1" width="30.375" style="187" customWidth="1"/>
    <col min="2" max="16384" width="11" style="187"/>
  </cols>
  <sheetData>
    <row r="1" spans="1:25" ht="15.75" customHeight="1" thickTop="1" x14ac:dyDescent="0.2">
      <c r="B1" s="303" t="s">
        <v>221</v>
      </c>
      <c r="C1" s="303"/>
      <c r="D1" s="303"/>
      <c r="E1" s="303"/>
      <c r="F1" s="303"/>
      <c r="G1" s="303"/>
      <c r="H1" s="303" t="s">
        <v>222</v>
      </c>
      <c r="I1" s="303"/>
      <c r="J1" s="303"/>
      <c r="K1" s="303"/>
      <c r="L1" s="303"/>
      <c r="M1" s="303"/>
      <c r="N1" s="303" t="s">
        <v>225</v>
      </c>
      <c r="O1" s="303"/>
      <c r="P1" s="303" t="s">
        <v>228</v>
      </c>
      <c r="Q1" s="303"/>
      <c r="R1" s="303"/>
      <c r="S1" s="303"/>
      <c r="T1" s="303"/>
      <c r="U1" s="303"/>
      <c r="V1" s="303"/>
      <c r="W1" s="303"/>
      <c r="X1" s="301" t="s">
        <v>234</v>
      </c>
      <c r="Y1" s="302"/>
    </row>
    <row r="2" spans="1:25" ht="26.25" thickBot="1" x14ac:dyDescent="0.25">
      <c r="A2" s="189"/>
      <c r="B2" s="304" t="s">
        <v>223</v>
      </c>
      <c r="C2" s="304"/>
      <c r="D2" s="304" t="s">
        <v>224</v>
      </c>
      <c r="E2" s="304"/>
      <c r="F2" s="304" t="s">
        <v>226</v>
      </c>
      <c r="G2" s="304"/>
      <c r="H2" s="304" t="s">
        <v>223</v>
      </c>
      <c r="I2" s="304"/>
      <c r="J2" s="304" t="s">
        <v>224</v>
      </c>
      <c r="K2" s="304"/>
      <c r="L2" s="304" t="s">
        <v>227</v>
      </c>
      <c r="M2" s="304"/>
      <c r="N2" s="191"/>
      <c r="O2" s="191"/>
      <c r="P2" s="305" t="s">
        <v>230</v>
      </c>
      <c r="Q2" s="306"/>
      <c r="R2" s="305" t="s">
        <v>231</v>
      </c>
      <c r="S2" s="306"/>
      <c r="T2" s="305" t="s">
        <v>232</v>
      </c>
      <c r="U2" s="306"/>
      <c r="V2" s="305" t="s">
        <v>233</v>
      </c>
      <c r="W2" s="306"/>
      <c r="X2" s="190" t="s">
        <v>223</v>
      </c>
      <c r="Y2" s="201" t="s">
        <v>224</v>
      </c>
    </row>
    <row r="3" spans="1:25" ht="102.75" thickTop="1" x14ac:dyDescent="0.2">
      <c r="A3" s="188"/>
      <c r="B3" s="193" t="s">
        <v>198</v>
      </c>
      <c r="C3" s="193" t="s">
        <v>203</v>
      </c>
      <c r="D3" s="194" t="s">
        <v>219</v>
      </c>
      <c r="E3" s="193" t="s">
        <v>217</v>
      </c>
      <c r="F3" s="193" t="s">
        <v>200</v>
      </c>
      <c r="G3" s="193" t="s">
        <v>205</v>
      </c>
      <c r="H3" s="193" t="s">
        <v>199</v>
      </c>
      <c r="I3" s="193" t="s">
        <v>204</v>
      </c>
      <c r="J3" s="193" t="s">
        <v>220</v>
      </c>
      <c r="K3" s="193" t="s">
        <v>218</v>
      </c>
      <c r="L3" s="193" t="s">
        <v>201</v>
      </c>
      <c r="M3" s="193" t="s">
        <v>206</v>
      </c>
      <c r="N3" s="193" t="s">
        <v>202</v>
      </c>
      <c r="O3" s="193" t="s">
        <v>207</v>
      </c>
      <c r="P3" s="193" t="s">
        <v>208</v>
      </c>
      <c r="Q3" s="193" t="s">
        <v>212</v>
      </c>
      <c r="R3" s="193" t="s">
        <v>209</v>
      </c>
      <c r="S3" s="193" t="s">
        <v>213</v>
      </c>
      <c r="T3" s="193" t="s">
        <v>210</v>
      </c>
      <c r="U3" s="193" t="s">
        <v>214</v>
      </c>
      <c r="V3" s="193" t="s">
        <v>211</v>
      </c>
      <c r="W3" s="193" t="s">
        <v>215</v>
      </c>
      <c r="X3" s="193" t="s">
        <v>216</v>
      </c>
      <c r="Y3" s="200" t="s">
        <v>229</v>
      </c>
    </row>
    <row r="4" spans="1:25" x14ac:dyDescent="0.2">
      <c r="A4" s="195" t="s">
        <v>194</v>
      </c>
      <c r="B4" s="191">
        <v>185</v>
      </c>
      <c r="C4" s="191">
        <v>185</v>
      </c>
      <c r="D4" s="191">
        <v>0</v>
      </c>
      <c r="E4" s="191">
        <v>0</v>
      </c>
      <c r="F4" s="191">
        <f t="shared" ref="F4:G25" si="0">SUM(B4,D4)</f>
        <v>185</v>
      </c>
      <c r="G4" s="191">
        <f t="shared" si="0"/>
        <v>185</v>
      </c>
      <c r="H4" s="191">
        <v>0</v>
      </c>
      <c r="I4" s="191">
        <v>0</v>
      </c>
      <c r="J4" s="191">
        <v>0</v>
      </c>
      <c r="K4" s="191">
        <v>0</v>
      </c>
      <c r="L4" s="191">
        <f t="shared" ref="L4:L31" si="1">SUM(H4,J4)</f>
        <v>0</v>
      </c>
      <c r="M4" s="191">
        <v>0</v>
      </c>
      <c r="N4" s="191">
        <f t="shared" ref="N4:O25" si="2">SUM(F4,L4)</f>
        <v>185</v>
      </c>
      <c r="O4" s="191">
        <f t="shared" si="2"/>
        <v>185</v>
      </c>
      <c r="P4" s="191">
        <v>7775</v>
      </c>
      <c r="Q4" s="191">
        <v>7775</v>
      </c>
      <c r="R4" s="191">
        <v>0</v>
      </c>
      <c r="S4" s="191">
        <v>0</v>
      </c>
      <c r="T4" s="191">
        <v>0</v>
      </c>
      <c r="U4" s="191">
        <v>0</v>
      </c>
      <c r="V4" s="191">
        <f>SUM(P4,R4,T4)</f>
        <v>7775</v>
      </c>
      <c r="W4" s="191">
        <v>7775</v>
      </c>
      <c r="X4" s="191">
        <v>0</v>
      </c>
      <c r="Y4" s="192">
        <v>0</v>
      </c>
    </row>
    <row r="5" spans="1:25" x14ac:dyDescent="0.2">
      <c r="A5" s="195" t="s">
        <v>195</v>
      </c>
      <c r="B5" s="191">
        <v>2810</v>
      </c>
      <c r="C5" s="191">
        <f t="shared" ref="C5:C31" si="3">SUM(C4,B5)</f>
        <v>2995</v>
      </c>
      <c r="D5" s="191">
        <v>238</v>
      </c>
      <c r="E5" s="191">
        <f t="shared" ref="E5:E31" si="4">SUM(E4,D5)</f>
        <v>238</v>
      </c>
      <c r="F5" s="191">
        <f t="shared" si="0"/>
        <v>3048</v>
      </c>
      <c r="G5" s="191">
        <f t="shared" si="0"/>
        <v>3233</v>
      </c>
      <c r="H5" s="191">
        <v>0</v>
      </c>
      <c r="I5" s="191">
        <f t="shared" ref="I5:I31" si="5">SUM(I4,H5)</f>
        <v>0</v>
      </c>
      <c r="J5" s="191">
        <v>0</v>
      </c>
      <c r="K5" s="191">
        <f t="shared" ref="K5:K31" si="6">SUM(K4,J5)</f>
        <v>0</v>
      </c>
      <c r="L5" s="191">
        <f t="shared" si="1"/>
        <v>0</v>
      </c>
      <c r="M5" s="191">
        <f t="shared" ref="M5:M31" si="7">SUM(I5,K5)</f>
        <v>0</v>
      </c>
      <c r="N5" s="191">
        <f t="shared" si="2"/>
        <v>3048</v>
      </c>
      <c r="O5" s="191">
        <f t="shared" si="2"/>
        <v>3233</v>
      </c>
      <c r="P5" s="191">
        <v>9750</v>
      </c>
      <c r="Q5" s="191">
        <f>SUM(Q4,P5)</f>
        <v>17525</v>
      </c>
      <c r="R5" s="191">
        <v>0</v>
      </c>
      <c r="S5" s="191">
        <f t="shared" ref="S5:S31" si="8">SUM(S4,R5)</f>
        <v>0</v>
      </c>
      <c r="T5" s="191">
        <v>0</v>
      </c>
      <c r="U5" s="191">
        <f t="shared" ref="U5:U31" si="9">SUM(U4,T5)</f>
        <v>0</v>
      </c>
      <c r="V5" s="191">
        <f t="shared" ref="V5:V31" si="10">SUM(P5,R5,T5)</f>
        <v>9750</v>
      </c>
      <c r="W5" s="191">
        <f t="shared" ref="W5:W31" si="11">SUM(W4,V5)</f>
        <v>17525</v>
      </c>
      <c r="X5" s="191">
        <v>2</v>
      </c>
      <c r="Y5" s="192">
        <v>2</v>
      </c>
    </row>
    <row r="6" spans="1:25" x14ac:dyDescent="0.2">
      <c r="A6" s="195" t="s">
        <v>196</v>
      </c>
      <c r="B6" s="191">
        <v>2841</v>
      </c>
      <c r="C6" s="191">
        <f t="shared" si="3"/>
        <v>5836</v>
      </c>
      <c r="D6" s="191">
        <v>708</v>
      </c>
      <c r="E6" s="191">
        <f t="shared" si="4"/>
        <v>946</v>
      </c>
      <c r="F6" s="191">
        <f t="shared" si="0"/>
        <v>3549</v>
      </c>
      <c r="G6" s="191">
        <f t="shared" si="0"/>
        <v>6782</v>
      </c>
      <c r="H6" s="191">
        <v>0</v>
      </c>
      <c r="I6" s="191">
        <f t="shared" si="5"/>
        <v>0</v>
      </c>
      <c r="J6" s="191">
        <v>0</v>
      </c>
      <c r="K6" s="191">
        <f t="shared" si="6"/>
        <v>0</v>
      </c>
      <c r="L6" s="191">
        <f t="shared" si="1"/>
        <v>0</v>
      </c>
      <c r="M6" s="191">
        <f t="shared" si="7"/>
        <v>0</v>
      </c>
      <c r="N6" s="191">
        <f t="shared" si="2"/>
        <v>3549</v>
      </c>
      <c r="O6" s="191">
        <f t="shared" si="2"/>
        <v>6782</v>
      </c>
      <c r="P6" s="191">
        <v>0</v>
      </c>
      <c r="Q6" s="191">
        <f t="shared" ref="Q6:Q31" si="12">SUM(Q5,P6)</f>
        <v>17525</v>
      </c>
      <c r="R6" s="191">
        <v>15300</v>
      </c>
      <c r="S6" s="191">
        <f t="shared" si="8"/>
        <v>15300</v>
      </c>
      <c r="T6" s="191">
        <v>0</v>
      </c>
      <c r="U6" s="191">
        <f t="shared" si="9"/>
        <v>0</v>
      </c>
      <c r="V6" s="191">
        <f t="shared" si="10"/>
        <v>15300</v>
      </c>
      <c r="W6" s="191">
        <f t="shared" si="11"/>
        <v>32825</v>
      </c>
      <c r="X6" s="191">
        <v>2</v>
      </c>
      <c r="Y6" s="192">
        <v>2</v>
      </c>
    </row>
    <row r="7" spans="1:25" x14ac:dyDescent="0.2">
      <c r="A7" s="195" t="s">
        <v>197</v>
      </c>
      <c r="B7" s="191">
        <v>4446</v>
      </c>
      <c r="C7" s="191">
        <f t="shared" si="3"/>
        <v>10282</v>
      </c>
      <c r="D7" s="191">
        <v>1745</v>
      </c>
      <c r="E7" s="191">
        <f t="shared" si="4"/>
        <v>2691</v>
      </c>
      <c r="F7" s="191">
        <f t="shared" si="0"/>
        <v>6191</v>
      </c>
      <c r="G7" s="191">
        <f t="shared" si="0"/>
        <v>12973</v>
      </c>
      <c r="H7" s="191">
        <v>0</v>
      </c>
      <c r="I7" s="191">
        <f t="shared" si="5"/>
        <v>0</v>
      </c>
      <c r="J7" s="191">
        <v>0</v>
      </c>
      <c r="K7" s="191">
        <f t="shared" si="6"/>
        <v>0</v>
      </c>
      <c r="L7" s="191">
        <f t="shared" si="1"/>
        <v>0</v>
      </c>
      <c r="M7" s="191">
        <f t="shared" si="7"/>
        <v>0</v>
      </c>
      <c r="N7" s="191">
        <f t="shared" si="2"/>
        <v>6191</v>
      </c>
      <c r="O7" s="191">
        <f t="shared" si="2"/>
        <v>12973</v>
      </c>
      <c r="P7" s="191">
        <v>4875</v>
      </c>
      <c r="Q7" s="191">
        <f t="shared" si="12"/>
        <v>22400</v>
      </c>
      <c r="R7" s="191">
        <v>0</v>
      </c>
      <c r="S7" s="191">
        <f t="shared" si="8"/>
        <v>15300</v>
      </c>
      <c r="T7" s="191">
        <v>0</v>
      </c>
      <c r="U7" s="191">
        <f t="shared" si="9"/>
        <v>0</v>
      </c>
      <c r="V7" s="191">
        <f t="shared" si="10"/>
        <v>4875</v>
      </c>
      <c r="W7" s="191">
        <f t="shared" si="11"/>
        <v>37700</v>
      </c>
      <c r="X7" s="191">
        <v>3</v>
      </c>
      <c r="Y7" s="192">
        <v>10</v>
      </c>
    </row>
    <row r="8" spans="1:25" x14ac:dyDescent="0.2">
      <c r="A8" s="196">
        <v>44221</v>
      </c>
      <c r="B8" s="191">
        <v>1066</v>
      </c>
      <c r="C8" s="191">
        <f t="shared" si="3"/>
        <v>11348</v>
      </c>
      <c r="D8" s="191">
        <v>168</v>
      </c>
      <c r="E8" s="191">
        <f t="shared" si="4"/>
        <v>2859</v>
      </c>
      <c r="F8" s="191">
        <f t="shared" si="0"/>
        <v>1234</v>
      </c>
      <c r="G8" s="191">
        <f t="shared" si="0"/>
        <v>14207</v>
      </c>
      <c r="H8" s="206">
        <v>8</v>
      </c>
      <c r="I8" s="191">
        <f t="shared" si="5"/>
        <v>8</v>
      </c>
      <c r="J8" s="191">
        <v>0</v>
      </c>
      <c r="K8" s="191">
        <f t="shared" si="6"/>
        <v>0</v>
      </c>
      <c r="L8" s="191">
        <f t="shared" si="1"/>
        <v>8</v>
      </c>
      <c r="M8" s="191">
        <f t="shared" si="7"/>
        <v>8</v>
      </c>
      <c r="N8" s="191">
        <f t="shared" si="2"/>
        <v>1242</v>
      </c>
      <c r="O8" s="191">
        <f t="shared" si="2"/>
        <v>14215</v>
      </c>
      <c r="P8" s="191">
        <v>0</v>
      </c>
      <c r="Q8" s="191">
        <f t="shared" si="12"/>
        <v>22400</v>
      </c>
      <c r="R8" s="191">
        <v>0</v>
      </c>
      <c r="S8" s="191">
        <f t="shared" si="8"/>
        <v>15300</v>
      </c>
      <c r="T8" s="191">
        <v>0</v>
      </c>
      <c r="U8" s="191">
        <f t="shared" si="9"/>
        <v>0</v>
      </c>
      <c r="V8" s="191">
        <f t="shared" si="10"/>
        <v>0</v>
      </c>
      <c r="W8" s="191">
        <f t="shared" si="11"/>
        <v>37700</v>
      </c>
      <c r="X8" s="191">
        <v>3</v>
      </c>
      <c r="Y8" s="192">
        <v>10</v>
      </c>
    </row>
    <row r="9" spans="1:25" x14ac:dyDescent="0.2">
      <c r="A9" s="196">
        <v>44222</v>
      </c>
      <c r="B9" s="191">
        <v>945</v>
      </c>
      <c r="C9" s="191">
        <f t="shared" si="3"/>
        <v>12293</v>
      </c>
      <c r="D9" s="191">
        <v>261</v>
      </c>
      <c r="E9" s="191">
        <f t="shared" si="4"/>
        <v>3120</v>
      </c>
      <c r="F9" s="191">
        <f t="shared" si="0"/>
        <v>1206</v>
      </c>
      <c r="G9" s="191">
        <f t="shared" si="0"/>
        <v>15413</v>
      </c>
      <c r="H9" s="191">
        <v>0</v>
      </c>
      <c r="I9" s="191">
        <f t="shared" si="5"/>
        <v>8</v>
      </c>
      <c r="J9" s="191">
        <v>22</v>
      </c>
      <c r="K9" s="191">
        <f t="shared" si="6"/>
        <v>22</v>
      </c>
      <c r="L9" s="191">
        <f t="shared" si="1"/>
        <v>22</v>
      </c>
      <c r="M9" s="191">
        <f t="shared" si="7"/>
        <v>30</v>
      </c>
      <c r="N9" s="191">
        <f t="shared" si="2"/>
        <v>1228</v>
      </c>
      <c r="O9" s="191">
        <f t="shared" si="2"/>
        <v>15443</v>
      </c>
      <c r="P9" s="191">
        <v>2925</v>
      </c>
      <c r="Q9" s="191">
        <f t="shared" si="12"/>
        <v>25325</v>
      </c>
      <c r="R9" s="191">
        <v>0</v>
      </c>
      <c r="S9" s="191">
        <f t="shared" si="8"/>
        <v>15300</v>
      </c>
      <c r="T9" s="191">
        <v>0</v>
      </c>
      <c r="U9" s="191">
        <f t="shared" si="9"/>
        <v>0</v>
      </c>
      <c r="V9" s="191">
        <f t="shared" si="10"/>
        <v>2925</v>
      </c>
      <c r="W9" s="191">
        <f t="shared" si="11"/>
        <v>40625</v>
      </c>
      <c r="X9" s="191">
        <v>3</v>
      </c>
      <c r="Y9" s="192">
        <v>10</v>
      </c>
    </row>
    <row r="10" spans="1:25" x14ac:dyDescent="0.2">
      <c r="A10" s="196">
        <v>44223</v>
      </c>
      <c r="B10" s="191">
        <v>397</v>
      </c>
      <c r="C10" s="191">
        <f t="shared" si="3"/>
        <v>12690</v>
      </c>
      <c r="D10" s="191">
        <v>746</v>
      </c>
      <c r="E10" s="191">
        <f t="shared" si="4"/>
        <v>3866</v>
      </c>
      <c r="F10" s="191">
        <f t="shared" si="0"/>
        <v>1143</v>
      </c>
      <c r="G10" s="191">
        <f t="shared" si="0"/>
        <v>16556</v>
      </c>
      <c r="H10" s="191">
        <v>144</v>
      </c>
      <c r="I10" s="191">
        <f t="shared" si="5"/>
        <v>152</v>
      </c>
      <c r="J10" s="191">
        <v>0</v>
      </c>
      <c r="K10" s="191">
        <f t="shared" si="6"/>
        <v>22</v>
      </c>
      <c r="L10" s="191">
        <f t="shared" si="1"/>
        <v>144</v>
      </c>
      <c r="M10" s="191">
        <f t="shared" si="7"/>
        <v>174</v>
      </c>
      <c r="N10" s="191">
        <f t="shared" si="2"/>
        <v>1287</v>
      </c>
      <c r="O10" s="191">
        <f t="shared" si="2"/>
        <v>16730</v>
      </c>
      <c r="P10" s="191">
        <v>0</v>
      </c>
      <c r="Q10" s="191">
        <f t="shared" si="12"/>
        <v>25325</v>
      </c>
      <c r="R10" s="191">
        <v>0</v>
      </c>
      <c r="S10" s="191">
        <f t="shared" si="8"/>
        <v>15300</v>
      </c>
      <c r="T10" s="191">
        <v>0</v>
      </c>
      <c r="U10" s="191">
        <f t="shared" si="9"/>
        <v>0</v>
      </c>
      <c r="V10" s="191">
        <f t="shared" si="10"/>
        <v>0</v>
      </c>
      <c r="W10" s="191">
        <f t="shared" si="11"/>
        <v>40625</v>
      </c>
      <c r="X10" s="191">
        <v>3</v>
      </c>
      <c r="Y10" s="192">
        <v>10</v>
      </c>
    </row>
    <row r="11" spans="1:25" x14ac:dyDescent="0.2">
      <c r="A11" s="196">
        <v>44224</v>
      </c>
      <c r="B11" s="191">
        <v>466</v>
      </c>
      <c r="C11" s="191">
        <f t="shared" si="3"/>
        <v>13156</v>
      </c>
      <c r="D11" s="191">
        <v>841</v>
      </c>
      <c r="E11" s="191">
        <f t="shared" si="4"/>
        <v>4707</v>
      </c>
      <c r="F11" s="191">
        <f t="shared" si="0"/>
        <v>1307</v>
      </c>
      <c r="G11" s="191">
        <f t="shared" si="0"/>
        <v>17863</v>
      </c>
      <c r="H11" s="191">
        <v>206</v>
      </c>
      <c r="I11" s="191">
        <f t="shared" si="5"/>
        <v>358</v>
      </c>
      <c r="J11" s="191">
        <v>0</v>
      </c>
      <c r="K11" s="191">
        <f t="shared" si="6"/>
        <v>22</v>
      </c>
      <c r="L11" s="191">
        <f t="shared" si="1"/>
        <v>206</v>
      </c>
      <c r="M11" s="191">
        <f t="shared" si="7"/>
        <v>380</v>
      </c>
      <c r="N11" s="191">
        <f t="shared" si="2"/>
        <v>1513</v>
      </c>
      <c r="O11" s="191">
        <f t="shared" si="2"/>
        <v>18243</v>
      </c>
      <c r="P11" s="191">
        <v>0</v>
      </c>
      <c r="Q11" s="191">
        <f t="shared" si="12"/>
        <v>25325</v>
      </c>
      <c r="R11" s="191">
        <v>0</v>
      </c>
      <c r="S11" s="191">
        <f t="shared" si="8"/>
        <v>15300</v>
      </c>
      <c r="T11" s="191">
        <v>0</v>
      </c>
      <c r="U11" s="191">
        <f t="shared" si="9"/>
        <v>0</v>
      </c>
      <c r="V11" s="191">
        <f t="shared" si="10"/>
        <v>0</v>
      </c>
      <c r="W11" s="191">
        <f t="shared" si="11"/>
        <v>40625</v>
      </c>
      <c r="X11" s="191">
        <v>3</v>
      </c>
      <c r="Y11" s="192">
        <v>10</v>
      </c>
    </row>
    <row r="12" spans="1:25" x14ac:dyDescent="0.2">
      <c r="A12" s="196">
        <v>44225</v>
      </c>
      <c r="B12" s="191">
        <v>455</v>
      </c>
      <c r="C12" s="191">
        <f t="shared" si="3"/>
        <v>13611</v>
      </c>
      <c r="D12" s="191">
        <v>927</v>
      </c>
      <c r="E12" s="191">
        <f t="shared" si="4"/>
        <v>5634</v>
      </c>
      <c r="F12" s="191">
        <f t="shared" si="0"/>
        <v>1382</v>
      </c>
      <c r="G12" s="191">
        <f t="shared" si="0"/>
        <v>19245</v>
      </c>
      <c r="H12" s="191">
        <v>228</v>
      </c>
      <c r="I12" s="191">
        <f t="shared" si="5"/>
        <v>586</v>
      </c>
      <c r="J12" s="191">
        <v>25</v>
      </c>
      <c r="K12" s="191">
        <f t="shared" si="6"/>
        <v>47</v>
      </c>
      <c r="L12" s="191">
        <f t="shared" si="1"/>
        <v>253</v>
      </c>
      <c r="M12" s="191">
        <f t="shared" si="7"/>
        <v>633</v>
      </c>
      <c r="N12" s="191">
        <f t="shared" si="2"/>
        <v>1635</v>
      </c>
      <c r="O12" s="191">
        <f t="shared" si="2"/>
        <v>19878</v>
      </c>
      <c r="P12" s="191">
        <v>0</v>
      </c>
      <c r="Q12" s="191">
        <f t="shared" si="12"/>
        <v>25325</v>
      </c>
      <c r="R12" s="191">
        <v>0</v>
      </c>
      <c r="S12" s="191">
        <f t="shared" si="8"/>
        <v>15300</v>
      </c>
      <c r="T12" s="191">
        <v>0</v>
      </c>
      <c r="U12" s="191">
        <f t="shared" si="9"/>
        <v>0</v>
      </c>
      <c r="V12" s="191">
        <f t="shared" si="10"/>
        <v>0</v>
      </c>
      <c r="W12" s="191">
        <f t="shared" si="11"/>
        <v>40625</v>
      </c>
      <c r="X12" s="191">
        <v>3</v>
      </c>
      <c r="Y12" s="192">
        <v>10</v>
      </c>
    </row>
    <row r="13" spans="1:25" x14ac:dyDescent="0.2">
      <c r="A13" s="196">
        <v>44226</v>
      </c>
      <c r="B13" s="191">
        <v>1</v>
      </c>
      <c r="C13" s="191">
        <f t="shared" si="3"/>
        <v>13612</v>
      </c>
      <c r="D13" s="191">
        <v>0</v>
      </c>
      <c r="E13" s="191">
        <f t="shared" si="4"/>
        <v>5634</v>
      </c>
      <c r="F13" s="191">
        <f t="shared" si="0"/>
        <v>1</v>
      </c>
      <c r="G13" s="191">
        <f t="shared" si="0"/>
        <v>19246</v>
      </c>
      <c r="H13" s="191">
        <v>155</v>
      </c>
      <c r="I13" s="191">
        <f t="shared" si="5"/>
        <v>741</v>
      </c>
      <c r="J13" s="191">
        <v>0</v>
      </c>
      <c r="K13" s="191">
        <f t="shared" si="6"/>
        <v>47</v>
      </c>
      <c r="L13" s="191">
        <f t="shared" si="1"/>
        <v>155</v>
      </c>
      <c r="M13" s="191">
        <f t="shared" si="7"/>
        <v>788</v>
      </c>
      <c r="N13" s="191">
        <f t="shared" si="2"/>
        <v>156</v>
      </c>
      <c r="O13" s="191">
        <f t="shared" si="2"/>
        <v>20034</v>
      </c>
      <c r="P13" s="191">
        <v>0</v>
      </c>
      <c r="Q13" s="191">
        <f t="shared" si="12"/>
        <v>25325</v>
      </c>
      <c r="R13" s="191">
        <v>0</v>
      </c>
      <c r="S13" s="191">
        <f t="shared" si="8"/>
        <v>15300</v>
      </c>
      <c r="T13" s="191">
        <v>0</v>
      </c>
      <c r="U13" s="191">
        <f t="shared" si="9"/>
        <v>0</v>
      </c>
      <c r="V13" s="191">
        <f t="shared" si="10"/>
        <v>0</v>
      </c>
      <c r="W13" s="191">
        <f t="shared" si="11"/>
        <v>40625</v>
      </c>
      <c r="X13" s="191">
        <v>3</v>
      </c>
      <c r="Y13" s="192">
        <v>10</v>
      </c>
    </row>
    <row r="14" spans="1:25" x14ac:dyDescent="0.2">
      <c r="A14" s="196">
        <v>44227</v>
      </c>
      <c r="B14" s="191">
        <v>0</v>
      </c>
      <c r="C14" s="191">
        <f t="shared" si="3"/>
        <v>13612</v>
      </c>
      <c r="D14" s="191">
        <v>0</v>
      </c>
      <c r="E14" s="191">
        <f t="shared" si="4"/>
        <v>5634</v>
      </c>
      <c r="F14" s="191">
        <f t="shared" si="0"/>
        <v>0</v>
      </c>
      <c r="G14" s="191">
        <f t="shared" si="0"/>
        <v>19246</v>
      </c>
      <c r="H14" s="191">
        <v>0</v>
      </c>
      <c r="I14" s="191">
        <f t="shared" si="5"/>
        <v>741</v>
      </c>
      <c r="J14" s="191">
        <v>0</v>
      </c>
      <c r="K14" s="191">
        <f t="shared" si="6"/>
        <v>47</v>
      </c>
      <c r="L14" s="191">
        <f t="shared" si="1"/>
        <v>0</v>
      </c>
      <c r="M14" s="191">
        <f t="shared" si="7"/>
        <v>788</v>
      </c>
      <c r="N14" s="191">
        <f t="shared" si="2"/>
        <v>0</v>
      </c>
      <c r="O14" s="191">
        <f t="shared" si="2"/>
        <v>20034</v>
      </c>
      <c r="P14" s="191">
        <v>0</v>
      </c>
      <c r="Q14" s="191">
        <f t="shared" si="12"/>
        <v>25325</v>
      </c>
      <c r="R14" s="191">
        <v>0</v>
      </c>
      <c r="S14" s="191">
        <f t="shared" si="8"/>
        <v>15300</v>
      </c>
      <c r="T14" s="191">
        <v>0</v>
      </c>
      <c r="U14" s="191">
        <f t="shared" si="9"/>
        <v>0</v>
      </c>
      <c r="V14" s="191">
        <f t="shared" si="10"/>
        <v>0</v>
      </c>
      <c r="W14" s="191">
        <f t="shared" si="11"/>
        <v>40625</v>
      </c>
      <c r="X14" s="191">
        <v>3</v>
      </c>
      <c r="Y14" s="192">
        <v>10</v>
      </c>
    </row>
    <row r="15" spans="1:25" x14ac:dyDescent="0.2">
      <c r="A15" s="196">
        <v>44228</v>
      </c>
      <c r="B15" s="191">
        <v>602</v>
      </c>
      <c r="C15" s="191">
        <f t="shared" si="3"/>
        <v>14214</v>
      </c>
      <c r="D15" s="191">
        <v>0</v>
      </c>
      <c r="E15" s="191">
        <f t="shared" si="4"/>
        <v>5634</v>
      </c>
      <c r="F15" s="191">
        <f t="shared" si="0"/>
        <v>602</v>
      </c>
      <c r="G15" s="191">
        <f t="shared" si="0"/>
        <v>19848</v>
      </c>
      <c r="H15" s="191">
        <v>159</v>
      </c>
      <c r="I15" s="191">
        <f t="shared" si="5"/>
        <v>900</v>
      </c>
      <c r="J15" s="191">
        <v>0</v>
      </c>
      <c r="K15" s="191">
        <f t="shared" si="6"/>
        <v>47</v>
      </c>
      <c r="L15" s="191">
        <f t="shared" si="1"/>
        <v>159</v>
      </c>
      <c r="M15" s="191">
        <f t="shared" si="7"/>
        <v>947</v>
      </c>
      <c r="N15" s="191">
        <f t="shared" si="2"/>
        <v>761</v>
      </c>
      <c r="O15" s="191">
        <f t="shared" si="2"/>
        <v>20795</v>
      </c>
      <c r="P15" s="191">
        <v>975</v>
      </c>
      <c r="Q15" s="191">
        <f t="shared" si="12"/>
        <v>26300</v>
      </c>
      <c r="R15" s="191">
        <v>0</v>
      </c>
      <c r="S15" s="191">
        <f t="shared" si="8"/>
        <v>15300</v>
      </c>
      <c r="T15" s="191">
        <v>0</v>
      </c>
      <c r="U15" s="191">
        <f t="shared" si="9"/>
        <v>0</v>
      </c>
      <c r="V15" s="191">
        <f t="shared" si="10"/>
        <v>975</v>
      </c>
      <c r="W15" s="191">
        <f t="shared" si="11"/>
        <v>41600</v>
      </c>
      <c r="X15" s="191">
        <v>4</v>
      </c>
      <c r="Y15" s="192">
        <v>10</v>
      </c>
    </row>
    <row r="16" spans="1:25" x14ac:dyDescent="0.2">
      <c r="A16" s="196">
        <v>44229</v>
      </c>
      <c r="B16" s="191">
        <v>677</v>
      </c>
      <c r="C16" s="191">
        <f t="shared" si="3"/>
        <v>14891</v>
      </c>
      <c r="D16" s="191">
        <v>590</v>
      </c>
      <c r="E16" s="191">
        <f t="shared" si="4"/>
        <v>6224</v>
      </c>
      <c r="F16" s="191">
        <f t="shared" si="0"/>
        <v>1267</v>
      </c>
      <c r="G16" s="191">
        <f t="shared" si="0"/>
        <v>21115</v>
      </c>
      <c r="H16" s="191">
        <v>270</v>
      </c>
      <c r="I16" s="191">
        <f t="shared" si="5"/>
        <v>1170</v>
      </c>
      <c r="J16" s="191">
        <v>380</v>
      </c>
      <c r="K16" s="191">
        <f t="shared" si="6"/>
        <v>427</v>
      </c>
      <c r="L16" s="191">
        <f t="shared" si="1"/>
        <v>650</v>
      </c>
      <c r="M16" s="191">
        <f t="shared" si="7"/>
        <v>1597</v>
      </c>
      <c r="N16" s="191">
        <f t="shared" si="2"/>
        <v>1917</v>
      </c>
      <c r="O16" s="191">
        <f t="shared" si="2"/>
        <v>22712</v>
      </c>
      <c r="P16" s="191">
        <v>0</v>
      </c>
      <c r="Q16" s="191">
        <f t="shared" si="12"/>
        <v>26300</v>
      </c>
      <c r="R16" s="191">
        <v>0</v>
      </c>
      <c r="S16" s="191">
        <f t="shared" si="8"/>
        <v>15300</v>
      </c>
      <c r="T16" s="191">
        <v>0</v>
      </c>
      <c r="U16" s="191">
        <f t="shared" si="9"/>
        <v>0</v>
      </c>
      <c r="V16" s="191">
        <f t="shared" si="10"/>
        <v>0</v>
      </c>
      <c r="W16" s="191">
        <f t="shared" si="11"/>
        <v>41600</v>
      </c>
      <c r="X16" s="191">
        <v>4</v>
      </c>
      <c r="Y16" s="192">
        <v>10</v>
      </c>
    </row>
    <row r="17" spans="1:25" x14ac:dyDescent="0.2">
      <c r="A17" s="196">
        <v>44230</v>
      </c>
      <c r="B17" s="191">
        <v>681</v>
      </c>
      <c r="C17" s="191">
        <f t="shared" si="3"/>
        <v>15572</v>
      </c>
      <c r="D17" s="191">
        <v>830</v>
      </c>
      <c r="E17" s="191">
        <f t="shared" si="4"/>
        <v>7054</v>
      </c>
      <c r="F17" s="191">
        <f t="shared" si="0"/>
        <v>1511</v>
      </c>
      <c r="G17" s="191">
        <f t="shared" si="0"/>
        <v>22626</v>
      </c>
      <c r="H17" s="191">
        <v>278</v>
      </c>
      <c r="I17" s="191">
        <f t="shared" si="5"/>
        <v>1448</v>
      </c>
      <c r="J17" s="191">
        <v>120</v>
      </c>
      <c r="K17" s="191">
        <f t="shared" si="6"/>
        <v>547</v>
      </c>
      <c r="L17" s="191">
        <f t="shared" si="1"/>
        <v>398</v>
      </c>
      <c r="M17" s="191">
        <f t="shared" si="7"/>
        <v>1995</v>
      </c>
      <c r="N17" s="191">
        <f t="shared" si="2"/>
        <v>1909</v>
      </c>
      <c r="O17" s="191">
        <f t="shared" si="2"/>
        <v>24621</v>
      </c>
      <c r="P17" s="191">
        <v>0</v>
      </c>
      <c r="Q17" s="191">
        <f t="shared" si="12"/>
        <v>26300</v>
      </c>
      <c r="R17" s="191">
        <v>0</v>
      </c>
      <c r="S17" s="191">
        <f t="shared" si="8"/>
        <v>15300</v>
      </c>
      <c r="T17" s="191">
        <v>0</v>
      </c>
      <c r="U17" s="191">
        <f t="shared" si="9"/>
        <v>0</v>
      </c>
      <c r="V17" s="191">
        <f t="shared" si="10"/>
        <v>0</v>
      </c>
      <c r="W17" s="191">
        <f t="shared" si="11"/>
        <v>41600</v>
      </c>
      <c r="X17" s="191">
        <v>4</v>
      </c>
      <c r="Y17" s="192">
        <v>10</v>
      </c>
    </row>
    <row r="18" spans="1:25" x14ac:dyDescent="0.2">
      <c r="A18" s="196">
        <v>44231</v>
      </c>
      <c r="B18" s="191">
        <v>655</v>
      </c>
      <c r="C18" s="191">
        <f t="shared" si="3"/>
        <v>16227</v>
      </c>
      <c r="D18" s="191">
        <v>500</v>
      </c>
      <c r="E18" s="191">
        <f t="shared" si="4"/>
        <v>7554</v>
      </c>
      <c r="F18" s="191">
        <f t="shared" si="0"/>
        <v>1155</v>
      </c>
      <c r="G18" s="191">
        <f t="shared" si="0"/>
        <v>23781</v>
      </c>
      <c r="H18" s="191">
        <v>333</v>
      </c>
      <c r="I18" s="191">
        <f t="shared" si="5"/>
        <v>1781</v>
      </c>
      <c r="J18" s="191">
        <v>390</v>
      </c>
      <c r="K18" s="191">
        <f t="shared" si="6"/>
        <v>937</v>
      </c>
      <c r="L18" s="191">
        <f t="shared" si="1"/>
        <v>723</v>
      </c>
      <c r="M18" s="191">
        <f t="shared" si="7"/>
        <v>2718</v>
      </c>
      <c r="N18" s="191">
        <f t="shared" si="2"/>
        <v>1878</v>
      </c>
      <c r="O18" s="191">
        <f t="shared" si="2"/>
        <v>26499</v>
      </c>
      <c r="P18" s="191">
        <v>0</v>
      </c>
      <c r="Q18" s="191">
        <f t="shared" si="12"/>
        <v>26300</v>
      </c>
      <c r="R18" s="191">
        <v>0</v>
      </c>
      <c r="S18" s="191">
        <f t="shared" si="8"/>
        <v>15300</v>
      </c>
      <c r="T18" s="191">
        <v>0</v>
      </c>
      <c r="U18" s="191">
        <f t="shared" si="9"/>
        <v>0</v>
      </c>
      <c r="V18" s="191">
        <f t="shared" si="10"/>
        <v>0</v>
      </c>
      <c r="W18" s="191">
        <f t="shared" si="11"/>
        <v>41600</v>
      </c>
      <c r="X18" s="191">
        <v>4</v>
      </c>
      <c r="Y18" s="192">
        <v>10</v>
      </c>
    </row>
    <row r="19" spans="1:25" x14ac:dyDescent="0.2">
      <c r="A19" s="196">
        <v>44232</v>
      </c>
      <c r="B19" s="191">
        <v>679</v>
      </c>
      <c r="C19" s="191">
        <f t="shared" si="3"/>
        <v>16906</v>
      </c>
      <c r="D19" s="191">
        <v>740</v>
      </c>
      <c r="E19" s="191">
        <f t="shared" si="4"/>
        <v>8294</v>
      </c>
      <c r="F19" s="191">
        <f t="shared" si="0"/>
        <v>1419</v>
      </c>
      <c r="G19" s="191">
        <f t="shared" si="0"/>
        <v>25200</v>
      </c>
      <c r="H19" s="191">
        <v>396</v>
      </c>
      <c r="I19" s="191">
        <f t="shared" si="5"/>
        <v>2177</v>
      </c>
      <c r="J19" s="191">
        <v>50</v>
      </c>
      <c r="K19" s="191">
        <f t="shared" si="6"/>
        <v>987</v>
      </c>
      <c r="L19" s="191">
        <f t="shared" si="1"/>
        <v>446</v>
      </c>
      <c r="M19" s="191">
        <f t="shared" si="7"/>
        <v>3164</v>
      </c>
      <c r="N19" s="191">
        <f t="shared" si="2"/>
        <v>1865</v>
      </c>
      <c r="O19" s="191">
        <f t="shared" si="2"/>
        <v>28364</v>
      </c>
      <c r="P19" s="191">
        <v>0</v>
      </c>
      <c r="Q19" s="191">
        <f t="shared" si="12"/>
        <v>26300</v>
      </c>
      <c r="R19" s="191">
        <v>0</v>
      </c>
      <c r="S19" s="191">
        <f t="shared" si="8"/>
        <v>15300</v>
      </c>
      <c r="T19" s="191">
        <v>0</v>
      </c>
      <c r="U19" s="191">
        <f t="shared" si="9"/>
        <v>0</v>
      </c>
      <c r="V19" s="191">
        <f t="shared" si="10"/>
        <v>0</v>
      </c>
      <c r="W19" s="191">
        <f t="shared" si="11"/>
        <v>41600</v>
      </c>
      <c r="X19" s="191">
        <v>4</v>
      </c>
      <c r="Y19" s="192">
        <v>10</v>
      </c>
    </row>
    <row r="20" spans="1:25" x14ac:dyDescent="0.2">
      <c r="A20" s="196">
        <v>44233</v>
      </c>
      <c r="B20" s="191">
        <v>1</v>
      </c>
      <c r="C20" s="191">
        <f t="shared" si="3"/>
        <v>16907</v>
      </c>
      <c r="D20" s="191">
        <v>0</v>
      </c>
      <c r="E20" s="191">
        <f t="shared" si="4"/>
        <v>8294</v>
      </c>
      <c r="F20" s="191">
        <f t="shared" si="0"/>
        <v>1</v>
      </c>
      <c r="G20" s="191">
        <f t="shared" si="0"/>
        <v>25201</v>
      </c>
      <c r="H20" s="191">
        <v>125</v>
      </c>
      <c r="I20" s="191">
        <f t="shared" si="5"/>
        <v>2302</v>
      </c>
      <c r="J20" s="191">
        <v>0</v>
      </c>
      <c r="K20" s="191">
        <f t="shared" si="6"/>
        <v>987</v>
      </c>
      <c r="L20" s="191">
        <f t="shared" si="1"/>
        <v>125</v>
      </c>
      <c r="M20" s="191">
        <f t="shared" si="7"/>
        <v>3289</v>
      </c>
      <c r="N20" s="191">
        <f t="shared" si="2"/>
        <v>126</v>
      </c>
      <c r="O20" s="191">
        <f t="shared" si="2"/>
        <v>28490</v>
      </c>
      <c r="P20" s="191">
        <v>0</v>
      </c>
      <c r="Q20" s="191">
        <f t="shared" si="12"/>
        <v>26300</v>
      </c>
      <c r="R20" s="191">
        <v>0</v>
      </c>
      <c r="S20" s="191">
        <f t="shared" si="8"/>
        <v>15300</v>
      </c>
      <c r="T20" s="191">
        <v>0</v>
      </c>
      <c r="U20" s="191">
        <f t="shared" si="9"/>
        <v>0</v>
      </c>
      <c r="V20" s="191">
        <f t="shared" si="10"/>
        <v>0</v>
      </c>
      <c r="W20" s="191">
        <f t="shared" si="11"/>
        <v>41600</v>
      </c>
      <c r="X20" s="191">
        <v>4</v>
      </c>
      <c r="Y20" s="192">
        <v>10</v>
      </c>
    </row>
    <row r="21" spans="1:25" x14ac:dyDescent="0.2">
      <c r="A21" s="196">
        <v>44234</v>
      </c>
      <c r="B21" s="191">
        <v>0</v>
      </c>
      <c r="C21" s="191">
        <f t="shared" si="3"/>
        <v>16907</v>
      </c>
      <c r="D21" s="191">
        <v>0</v>
      </c>
      <c r="E21" s="191">
        <f t="shared" si="4"/>
        <v>8294</v>
      </c>
      <c r="F21" s="191">
        <f t="shared" si="0"/>
        <v>0</v>
      </c>
      <c r="G21" s="191">
        <f t="shared" si="0"/>
        <v>25201</v>
      </c>
      <c r="H21" s="191">
        <v>0</v>
      </c>
      <c r="I21" s="191">
        <f t="shared" si="5"/>
        <v>2302</v>
      </c>
      <c r="J21" s="191">
        <v>0</v>
      </c>
      <c r="K21" s="191">
        <f t="shared" si="6"/>
        <v>987</v>
      </c>
      <c r="L21" s="191">
        <f t="shared" si="1"/>
        <v>0</v>
      </c>
      <c r="M21" s="191">
        <f t="shared" si="7"/>
        <v>3289</v>
      </c>
      <c r="N21" s="191">
        <f t="shared" si="2"/>
        <v>0</v>
      </c>
      <c r="O21" s="191">
        <f t="shared" si="2"/>
        <v>28490</v>
      </c>
      <c r="P21" s="191">
        <v>0</v>
      </c>
      <c r="Q21" s="191">
        <f t="shared" si="12"/>
        <v>26300</v>
      </c>
      <c r="R21" s="191">
        <v>0</v>
      </c>
      <c r="S21" s="191">
        <f t="shared" si="8"/>
        <v>15300</v>
      </c>
      <c r="T21" s="191">
        <v>0</v>
      </c>
      <c r="U21" s="191">
        <f t="shared" si="9"/>
        <v>0</v>
      </c>
      <c r="V21" s="191">
        <f t="shared" si="10"/>
        <v>0</v>
      </c>
      <c r="W21" s="191">
        <f t="shared" si="11"/>
        <v>41600</v>
      </c>
      <c r="X21" s="191">
        <v>4</v>
      </c>
      <c r="Y21" s="192">
        <v>10</v>
      </c>
    </row>
    <row r="22" spans="1:25" x14ac:dyDescent="0.2">
      <c r="A22" s="196">
        <v>44235</v>
      </c>
      <c r="B22" s="206">
        <v>659</v>
      </c>
      <c r="C22" s="191">
        <f t="shared" si="3"/>
        <v>17566</v>
      </c>
      <c r="D22" s="191">
        <v>0</v>
      </c>
      <c r="E22" s="191">
        <f t="shared" si="4"/>
        <v>8294</v>
      </c>
      <c r="F22" s="191">
        <f t="shared" si="0"/>
        <v>659</v>
      </c>
      <c r="G22" s="191">
        <f t="shared" si="0"/>
        <v>25860</v>
      </c>
      <c r="H22" s="191">
        <v>395</v>
      </c>
      <c r="I22" s="191">
        <f t="shared" si="5"/>
        <v>2697</v>
      </c>
      <c r="J22" s="191">
        <v>88</v>
      </c>
      <c r="K22" s="191">
        <f t="shared" si="6"/>
        <v>1075</v>
      </c>
      <c r="L22" s="191">
        <f t="shared" si="1"/>
        <v>483</v>
      </c>
      <c r="M22" s="191">
        <f t="shared" si="7"/>
        <v>3772</v>
      </c>
      <c r="N22" s="191">
        <f t="shared" si="2"/>
        <v>1142</v>
      </c>
      <c r="O22" s="191">
        <f t="shared" si="2"/>
        <v>29632</v>
      </c>
      <c r="P22" s="191">
        <v>0</v>
      </c>
      <c r="Q22" s="191">
        <f t="shared" si="12"/>
        <v>26300</v>
      </c>
      <c r="R22" s="191">
        <v>18400</v>
      </c>
      <c r="S22" s="191">
        <f t="shared" si="8"/>
        <v>33700</v>
      </c>
      <c r="T22" s="191">
        <v>0</v>
      </c>
      <c r="U22" s="191">
        <f t="shared" si="9"/>
        <v>0</v>
      </c>
      <c r="V22" s="191">
        <f t="shared" si="10"/>
        <v>18400</v>
      </c>
      <c r="W22" s="191">
        <f t="shared" si="11"/>
        <v>60000</v>
      </c>
      <c r="X22" s="191">
        <v>5</v>
      </c>
      <c r="Y22" s="192">
        <v>10</v>
      </c>
    </row>
    <row r="23" spans="1:25" x14ac:dyDescent="0.2">
      <c r="A23" s="196">
        <v>44236</v>
      </c>
      <c r="B23" s="206">
        <v>660</v>
      </c>
      <c r="C23" s="191">
        <f t="shared" si="3"/>
        <v>18226</v>
      </c>
      <c r="D23" s="191">
        <v>447</v>
      </c>
      <c r="E23" s="191">
        <f t="shared" si="4"/>
        <v>8741</v>
      </c>
      <c r="F23" s="191">
        <f t="shared" si="0"/>
        <v>1107</v>
      </c>
      <c r="G23" s="191">
        <f t="shared" si="0"/>
        <v>26967</v>
      </c>
      <c r="H23" s="191">
        <v>377</v>
      </c>
      <c r="I23" s="191">
        <f t="shared" si="5"/>
        <v>3074</v>
      </c>
      <c r="J23" s="191">
        <v>30</v>
      </c>
      <c r="K23" s="191">
        <f t="shared" si="6"/>
        <v>1105</v>
      </c>
      <c r="L23" s="191">
        <f t="shared" si="1"/>
        <v>407</v>
      </c>
      <c r="M23" s="191">
        <f t="shared" si="7"/>
        <v>4179</v>
      </c>
      <c r="N23" s="191">
        <f t="shared" si="2"/>
        <v>1514</v>
      </c>
      <c r="O23" s="191">
        <f t="shared" si="2"/>
        <v>31146</v>
      </c>
      <c r="P23" s="191">
        <v>975</v>
      </c>
      <c r="Q23" s="191">
        <f t="shared" si="12"/>
        <v>27275</v>
      </c>
      <c r="R23" s="191">
        <v>0</v>
      </c>
      <c r="S23" s="191">
        <f t="shared" si="8"/>
        <v>33700</v>
      </c>
      <c r="T23" s="191">
        <v>0</v>
      </c>
      <c r="U23" s="191">
        <f t="shared" si="9"/>
        <v>0</v>
      </c>
      <c r="V23" s="191">
        <f t="shared" si="10"/>
        <v>975</v>
      </c>
      <c r="W23" s="191">
        <f t="shared" si="11"/>
        <v>60975</v>
      </c>
      <c r="X23" s="191">
        <v>5</v>
      </c>
      <c r="Y23" s="192">
        <v>10</v>
      </c>
    </row>
    <row r="24" spans="1:25" x14ac:dyDescent="0.2">
      <c r="A24" s="196">
        <v>44237</v>
      </c>
      <c r="B24" s="206">
        <v>663</v>
      </c>
      <c r="C24" s="191">
        <f t="shared" si="3"/>
        <v>18889</v>
      </c>
      <c r="D24" s="191">
        <v>458</v>
      </c>
      <c r="E24" s="191">
        <f t="shared" si="4"/>
        <v>9199</v>
      </c>
      <c r="F24" s="191">
        <f t="shared" si="0"/>
        <v>1121</v>
      </c>
      <c r="G24" s="191">
        <f t="shared" si="0"/>
        <v>28088</v>
      </c>
      <c r="H24" s="206">
        <v>446</v>
      </c>
      <c r="I24" s="191">
        <f t="shared" si="5"/>
        <v>3520</v>
      </c>
      <c r="J24" s="191">
        <v>60</v>
      </c>
      <c r="K24" s="191">
        <f t="shared" si="6"/>
        <v>1165</v>
      </c>
      <c r="L24" s="191">
        <f t="shared" si="1"/>
        <v>506</v>
      </c>
      <c r="M24" s="191">
        <f t="shared" si="7"/>
        <v>4685</v>
      </c>
      <c r="N24" s="191">
        <f t="shared" si="2"/>
        <v>1627</v>
      </c>
      <c r="O24" s="191">
        <f t="shared" si="2"/>
        <v>32773</v>
      </c>
      <c r="P24" s="191">
        <v>0</v>
      </c>
      <c r="Q24" s="191">
        <f t="shared" si="12"/>
        <v>27275</v>
      </c>
      <c r="R24" s="191">
        <v>0</v>
      </c>
      <c r="S24" s="191">
        <f t="shared" si="8"/>
        <v>33700</v>
      </c>
      <c r="T24" s="191">
        <v>0</v>
      </c>
      <c r="U24" s="191">
        <f t="shared" si="9"/>
        <v>0</v>
      </c>
      <c r="V24" s="191">
        <f t="shared" si="10"/>
        <v>0</v>
      </c>
      <c r="W24" s="191">
        <f t="shared" si="11"/>
        <v>60975</v>
      </c>
      <c r="X24" s="191">
        <v>5</v>
      </c>
      <c r="Y24" s="192">
        <v>10</v>
      </c>
    </row>
    <row r="25" spans="1:25" x14ac:dyDescent="0.2">
      <c r="A25" s="196">
        <v>44238</v>
      </c>
      <c r="B25" s="206">
        <v>407</v>
      </c>
      <c r="C25" s="191">
        <f t="shared" si="3"/>
        <v>19296</v>
      </c>
      <c r="D25" s="191">
        <v>376</v>
      </c>
      <c r="E25" s="191">
        <f t="shared" si="4"/>
        <v>9575</v>
      </c>
      <c r="F25" s="191">
        <f t="shared" si="0"/>
        <v>783</v>
      </c>
      <c r="G25" s="191">
        <f t="shared" si="0"/>
        <v>28871</v>
      </c>
      <c r="H25" s="191">
        <v>370</v>
      </c>
      <c r="I25" s="191">
        <f t="shared" si="5"/>
        <v>3890</v>
      </c>
      <c r="J25" s="191">
        <v>237</v>
      </c>
      <c r="K25" s="191">
        <f t="shared" si="6"/>
        <v>1402</v>
      </c>
      <c r="L25" s="191">
        <f t="shared" si="1"/>
        <v>607</v>
      </c>
      <c r="M25" s="191">
        <f t="shared" si="7"/>
        <v>5292</v>
      </c>
      <c r="N25" s="191">
        <f t="shared" si="2"/>
        <v>1390</v>
      </c>
      <c r="O25" s="191">
        <f t="shared" si="2"/>
        <v>34163</v>
      </c>
      <c r="P25" s="191">
        <v>0</v>
      </c>
      <c r="Q25" s="191">
        <f t="shared" si="12"/>
        <v>27275</v>
      </c>
      <c r="R25" s="191">
        <v>0</v>
      </c>
      <c r="S25" s="191">
        <f t="shared" si="8"/>
        <v>33700</v>
      </c>
      <c r="T25" s="191">
        <v>0</v>
      </c>
      <c r="U25" s="191">
        <f t="shared" si="9"/>
        <v>0</v>
      </c>
      <c r="V25" s="191">
        <f t="shared" si="10"/>
        <v>0</v>
      </c>
      <c r="W25" s="191">
        <f t="shared" si="11"/>
        <v>60975</v>
      </c>
      <c r="X25" s="191">
        <v>5</v>
      </c>
      <c r="Y25" s="192">
        <v>10</v>
      </c>
    </row>
    <row r="26" spans="1:25" x14ac:dyDescent="0.2">
      <c r="A26" s="196">
        <v>44239</v>
      </c>
      <c r="B26" s="191">
        <v>658</v>
      </c>
      <c r="C26" s="191">
        <f t="shared" si="3"/>
        <v>19954</v>
      </c>
      <c r="D26" s="191">
        <v>0</v>
      </c>
      <c r="E26" s="191">
        <f t="shared" si="4"/>
        <v>9575</v>
      </c>
      <c r="F26" s="191">
        <f t="shared" ref="F26:G31" si="13">SUM(B26,D26)</f>
        <v>658</v>
      </c>
      <c r="G26" s="191">
        <f t="shared" si="13"/>
        <v>29529</v>
      </c>
      <c r="H26" s="191">
        <v>211</v>
      </c>
      <c r="I26" s="191">
        <f t="shared" si="5"/>
        <v>4101</v>
      </c>
      <c r="J26" s="191">
        <v>0</v>
      </c>
      <c r="K26" s="191">
        <f t="shared" si="6"/>
        <v>1402</v>
      </c>
      <c r="L26" s="191">
        <f t="shared" si="1"/>
        <v>211</v>
      </c>
      <c r="M26" s="191">
        <f t="shared" si="7"/>
        <v>5503</v>
      </c>
      <c r="N26" s="191">
        <f t="shared" ref="N26:O31" si="14">SUM(F26,L26)</f>
        <v>869</v>
      </c>
      <c r="O26" s="191">
        <f t="shared" si="14"/>
        <v>35032</v>
      </c>
      <c r="P26" s="191">
        <v>0</v>
      </c>
      <c r="Q26" s="191">
        <f t="shared" si="12"/>
        <v>27275</v>
      </c>
      <c r="R26" s="191">
        <v>0</v>
      </c>
      <c r="S26" s="191">
        <f t="shared" si="8"/>
        <v>33700</v>
      </c>
      <c r="T26" s="191">
        <v>0</v>
      </c>
      <c r="U26" s="191">
        <f t="shared" si="9"/>
        <v>0</v>
      </c>
      <c r="V26" s="191">
        <f t="shared" si="10"/>
        <v>0</v>
      </c>
      <c r="W26" s="191">
        <f t="shared" si="11"/>
        <v>60975</v>
      </c>
      <c r="X26" s="191">
        <v>5</v>
      </c>
      <c r="Y26" s="192">
        <v>10</v>
      </c>
    </row>
    <row r="27" spans="1:25" x14ac:dyDescent="0.2">
      <c r="A27" s="196">
        <v>44240</v>
      </c>
      <c r="B27" s="191">
        <v>9</v>
      </c>
      <c r="C27" s="191">
        <f t="shared" si="3"/>
        <v>19963</v>
      </c>
      <c r="D27" s="191">
        <v>0</v>
      </c>
      <c r="E27" s="191">
        <f t="shared" si="4"/>
        <v>9575</v>
      </c>
      <c r="F27" s="191">
        <f t="shared" si="13"/>
        <v>9</v>
      </c>
      <c r="G27" s="191">
        <f t="shared" si="13"/>
        <v>29538</v>
      </c>
      <c r="H27" s="191">
        <v>165</v>
      </c>
      <c r="I27" s="191">
        <f t="shared" si="5"/>
        <v>4266</v>
      </c>
      <c r="J27" s="191">
        <v>0</v>
      </c>
      <c r="K27" s="191">
        <f t="shared" si="6"/>
        <v>1402</v>
      </c>
      <c r="L27" s="191">
        <f t="shared" si="1"/>
        <v>165</v>
      </c>
      <c r="M27" s="191">
        <f t="shared" si="7"/>
        <v>5668</v>
      </c>
      <c r="N27" s="191">
        <f t="shared" si="14"/>
        <v>174</v>
      </c>
      <c r="O27" s="191">
        <f t="shared" si="14"/>
        <v>35206</v>
      </c>
      <c r="P27" s="191">
        <v>0</v>
      </c>
      <c r="Q27" s="191">
        <f t="shared" si="12"/>
        <v>27275</v>
      </c>
      <c r="R27" s="191">
        <v>0</v>
      </c>
      <c r="S27" s="191">
        <f t="shared" si="8"/>
        <v>33700</v>
      </c>
      <c r="T27" s="191">
        <v>0</v>
      </c>
      <c r="U27" s="191">
        <f t="shared" si="9"/>
        <v>0</v>
      </c>
      <c r="V27" s="191">
        <f t="shared" si="10"/>
        <v>0</v>
      </c>
      <c r="W27" s="191">
        <f t="shared" si="11"/>
        <v>60975</v>
      </c>
      <c r="X27" s="191">
        <v>5</v>
      </c>
      <c r="Y27" s="192">
        <v>10</v>
      </c>
    </row>
    <row r="28" spans="1:25" x14ac:dyDescent="0.2">
      <c r="A28" s="196">
        <v>44241</v>
      </c>
      <c r="B28" s="191">
        <v>0</v>
      </c>
      <c r="C28" s="191">
        <f t="shared" si="3"/>
        <v>19963</v>
      </c>
      <c r="D28" s="191">
        <v>0</v>
      </c>
      <c r="E28" s="191">
        <f t="shared" si="4"/>
        <v>9575</v>
      </c>
      <c r="F28" s="191">
        <f t="shared" si="13"/>
        <v>0</v>
      </c>
      <c r="G28" s="191">
        <f t="shared" si="13"/>
        <v>29538</v>
      </c>
      <c r="H28" s="191">
        <v>0</v>
      </c>
      <c r="I28" s="191">
        <f t="shared" si="5"/>
        <v>4266</v>
      </c>
      <c r="J28" s="191">
        <v>0</v>
      </c>
      <c r="K28" s="191">
        <f t="shared" si="6"/>
        <v>1402</v>
      </c>
      <c r="L28" s="191">
        <f t="shared" si="1"/>
        <v>0</v>
      </c>
      <c r="M28" s="191">
        <f t="shared" si="7"/>
        <v>5668</v>
      </c>
      <c r="N28" s="191">
        <f t="shared" si="14"/>
        <v>0</v>
      </c>
      <c r="O28" s="191">
        <f t="shared" si="14"/>
        <v>35206</v>
      </c>
      <c r="P28" s="191">
        <v>0</v>
      </c>
      <c r="Q28" s="191">
        <f t="shared" si="12"/>
        <v>27275</v>
      </c>
      <c r="R28" s="191">
        <v>0</v>
      </c>
      <c r="S28" s="191">
        <f t="shared" si="8"/>
        <v>33700</v>
      </c>
      <c r="T28" s="191">
        <v>0</v>
      </c>
      <c r="U28" s="191">
        <f t="shared" si="9"/>
        <v>0</v>
      </c>
      <c r="V28" s="191">
        <f t="shared" si="10"/>
        <v>0</v>
      </c>
      <c r="W28" s="191">
        <f t="shared" si="11"/>
        <v>60975</v>
      </c>
      <c r="X28" s="191">
        <v>5</v>
      </c>
      <c r="Y28" s="192">
        <v>10</v>
      </c>
    </row>
    <row r="29" spans="1:25" x14ac:dyDescent="0.2">
      <c r="A29" s="196">
        <v>44242</v>
      </c>
      <c r="B29" s="206">
        <v>943</v>
      </c>
      <c r="C29" s="191">
        <f t="shared" si="3"/>
        <v>20906</v>
      </c>
      <c r="D29" s="191">
        <v>0</v>
      </c>
      <c r="E29" s="191">
        <f t="shared" si="4"/>
        <v>9575</v>
      </c>
      <c r="F29" s="191">
        <f t="shared" si="13"/>
        <v>943</v>
      </c>
      <c r="G29" s="191">
        <f t="shared" si="13"/>
        <v>30481</v>
      </c>
      <c r="H29" s="206">
        <v>589</v>
      </c>
      <c r="I29" s="191">
        <f t="shared" si="5"/>
        <v>4855</v>
      </c>
      <c r="J29" s="191">
        <v>0</v>
      </c>
      <c r="K29" s="191">
        <f t="shared" si="6"/>
        <v>1402</v>
      </c>
      <c r="L29" s="191">
        <f t="shared" si="1"/>
        <v>589</v>
      </c>
      <c r="M29" s="191">
        <f t="shared" si="7"/>
        <v>6257</v>
      </c>
      <c r="N29" s="191">
        <f t="shared" si="14"/>
        <v>1532</v>
      </c>
      <c r="O29" s="191">
        <f t="shared" si="14"/>
        <v>36738</v>
      </c>
      <c r="P29" s="191">
        <v>0</v>
      </c>
      <c r="Q29" s="191">
        <f t="shared" si="12"/>
        <v>27275</v>
      </c>
      <c r="R29" s="191">
        <v>0</v>
      </c>
      <c r="S29" s="191">
        <f t="shared" si="8"/>
        <v>33700</v>
      </c>
      <c r="T29" s="191">
        <v>0</v>
      </c>
      <c r="U29" s="191">
        <f t="shared" si="9"/>
        <v>0</v>
      </c>
      <c r="V29" s="191">
        <f t="shared" si="10"/>
        <v>0</v>
      </c>
      <c r="W29" s="191">
        <f t="shared" si="11"/>
        <v>60975</v>
      </c>
      <c r="X29" s="191">
        <v>6</v>
      </c>
      <c r="Y29" s="192">
        <v>10</v>
      </c>
    </row>
    <row r="30" spans="1:25" x14ac:dyDescent="0.2">
      <c r="A30" s="196">
        <v>44243</v>
      </c>
      <c r="B30" s="206">
        <v>545</v>
      </c>
      <c r="C30" s="191">
        <f t="shared" si="3"/>
        <v>21451</v>
      </c>
      <c r="D30" s="191">
        <v>0</v>
      </c>
      <c r="E30" s="191">
        <f t="shared" si="4"/>
        <v>9575</v>
      </c>
      <c r="F30" s="191">
        <f t="shared" si="13"/>
        <v>545</v>
      </c>
      <c r="G30" s="191">
        <f t="shared" si="13"/>
        <v>31026</v>
      </c>
      <c r="H30" s="206">
        <v>585</v>
      </c>
      <c r="I30" s="191">
        <f t="shared" si="5"/>
        <v>5440</v>
      </c>
      <c r="J30" s="206">
        <v>109</v>
      </c>
      <c r="K30" s="191">
        <f t="shared" si="6"/>
        <v>1511</v>
      </c>
      <c r="L30" s="191">
        <f t="shared" si="1"/>
        <v>694</v>
      </c>
      <c r="M30" s="191">
        <f t="shared" si="7"/>
        <v>6951</v>
      </c>
      <c r="N30" s="191">
        <f t="shared" si="14"/>
        <v>1239</v>
      </c>
      <c r="O30" s="191">
        <f t="shared" si="14"/>
        <v>37977</v>
      </c>
      <c r="P30" s="191">
        <v>6825</v>
      </c>
      <c r="Q30" s="191">
        <f t="shared" si="12"/>
        <v>34100</v>
      </c>
      <c r="R30" s="191">
        <v>0</v>
      </c>
      <c r="S30" s="191">
        <f t="shared" si="8"/>
        <v>33700</v>
      </c>
      <c r="T30" s="191">
        <v>0</v>
      </c>
      <c r="U30" s="191">
        <f t="shared" si="9"/>
        <v>0</v>
      </c>
      <c r="V30" s="191">
        <f t="shared" si="10"/>
        <v>6825</v>
      </c>
      <c r="W30" s="191">
        <f t="shared" si="11"/>
        <v>67800</v>
      </c>
      <c r="X30" s="191">
        <v>6</v>
      </c>
      <c r="Y30" s="192">
        <v>10</v>
      </c>
    </row>
    <row r="31" spans="1:25" x14ac:dyDescent="0.2">
      <c r="A31" s="196">
        <v>44244</v>
      </c>
      <c r="B31" s="191">
        <v>667</v>
      </c>
      <c r="C31" s="191">
        <f t="shared" si="3"/>
        <v>22118</v>
      </c>
      <c r="D31" s="191">
        <v>0</v>
      </c>
      <c r="E31" s="191">
        <f t="shared" si="4"/>
        <v>9575</v>
      </c>
      <c r="F31" s="191">
        <f t="shared" si="13"/>
        <v>667</v>
      </c>
      <c r="G31" s="191">
        <f t="shared" si="13"/>
        <v>31693</v>
      </c>
      <c r="H31" s="191">
        <v>819</v>
      </c>
      <c r="I31" s="191">
        <f t="shared" si="5"/>
        <v>6259</v>
      </c>
      <c r="J31" s="191">
        <v>585</v>
      </c>
      <c r="K31" s="191">
        <f t="shared" si="6"/>
        <v>2096</v>
      </c>
      <c r="L31" s="191">
        <f t="shared" si="1"/>
        <v>1404</v>
      </c>
      <c r="M31" s="191">
        <f t="shared" si="7"/>
        <v>8355</v>
      </c>
      <c r="N31" s="191">
        <f t="shared" si="14"/>
        <v>2071</v>
      </c>
      <c r="O31" s="191">
        <f t="shared" si="14"/>
        <v>40048</v>
      </c>
      <c r="P31" s="191">
        <v>0</v>
      </c>
      <c r="Q31" s="191">
        <f t="shared" si="12"/>
        <v>34100</v>
      </c>
      <c r="R31" s="191">
        <v>0</v>
      </c>
      <c r="S31" s="191">
        <f t="shared" si="8"/>
        <v>33700</v>
      </c>
      <c r="T31" s="191">
        <v>0</v>
      </c>
      <c r="U31" s="191">
        <f t="shared" si="9"/>
        <v>0</v>
      </c>
      <c r="V31" s="191">
        <f t="shared" si="10"/>
        <v>0</v>
      </c>
      <c r="W31" s="191">
        <f t="shared" si="11"/>
        <v>67800</v>
      </c>
      <c r="X31" s="191">
        <v>6</v>
      </c>
      <c r="Y31" s="192">
        <v>10</v>
      </c>
    </row>
    <row r="32" spans="1:25" x14ac:dyDescent="0.2">
      <c r="A32" s="196">
        <v>44245</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x14ac:dyDescent="0.2">
      <c r="A33" s="196">
        <v>44246</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x14ac:dyDescent="0.2">
      <c r="A34" s="196">
        <v>44247</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2"/>
    </row>
    <row r="35" spans="1:25" x14ac:dyDescent="0.2">
      <c r="A35" s="196">
        <v>44248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2"/>
    </row>
    <row r="36" spans="1:25" x14ac:dyDescent="0.2">
      <c r="A36" s="196">
        <v>44249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2"/>
    </row>
    <row r="37" spans="1:25" x14ac:dyDescent="0.2">
      <c r="A37" s="196">
        <v>44250</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2"/>
    </row>
    <row r="38" spans="1:25" x14ac:dyDescent="0.2">
      <c r="A38" s="196">
        <v>44251</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2"/>
    </row>
    <row r="39" spans="1:25" x14ac:dyDescent="0.2">
      <c r="A39" s="196">
        <v>44252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2"/>
    </row>
    <row r="40" spans="1:25" x14ac:dyDescent="0.2">
      <c r="A40" s="196">
        <v>44253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2"/>
    </row>
    <row r="41" spans="1:25" x14ac:dyDescent="0.2">
      <c r="A41" s="196">
        <v>44254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2"/>
    </row>
    <row r="42" spans="1:25" x14ac:dyDescent="0.2">
      <c r="A42" s="196">
        <v>44255</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x14ac:dyDescent="0.2">
      <c r="A43" s="196">
        <v>44256</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2"/>
    </row>
    <row r="44" spans="1:25" x14ac:dyDescent="0.2">
      <c r="A44" s="196">
        <v>44257</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2"/>
    </row>
    <row r="45" spans="1:25" x14ac:dyDescent="0.2">
      <c r="A45" s="196">
        <v>44258</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2"/>
    </row>
    <row r="46" spans="1:25" x14ac:dyDescent="0.2">
      <c r="A46" s="196">
        <v>44259</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x14ac:dyDescent="0.2">
      <c r="A47" s="196">
        <v>44260</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x14ac:dyDescent="0.2">
      <c r="A48" s="196">
        <v>44261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x14ac:dyDescent="0.2">
      <c r="A49" s="196">
        <v>44262</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x14ac:dyDescent="0.2">
      <c r="A50" s="196">
        <v>44263</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x14ac:dyDescent="0.2">
      <c r="A51" s="196">
        <v>44264</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2"/>
    </row>
    <row r="52" spans="1:25" x14ac:dyDescent="0.2">
      <c r="A52" s="196">
        <v>44265</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2"/>
    </row>
    <row r="53" spans="1:25" x14ac:dyDescent="0.2">
      <c r="A53" s="196">
        <v>44266</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2"/>
    </row>
    <row r="54" spans="1:25" x14ac:dyDescent="0.2">
      <c r="A54" s="196">
        <v>44267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2"/>
    </row>
    <row r="55" spans="1:25" x14ac:dyDescent="0.2">
      <c r="A55" s="196">
        <v>44268</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2"/>
    </row>
    <row r="56" spans="1:25" x14ac:dyDescent="0.2">
      <c r="A56" s="196">
        <v>44269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2"/>
    </row>
    <row r="57" spans="1:25" x14ac:dyDescent="0.2">
      <c r="A57" s="196">
        <v>44270</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1:25" x14ac:dyDescent="0.2">
      <c r="A58" s="196">
        <v>44271</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1:25" x14ac:dyDescent="0.2">
      <c r="A59" s="196">
        <v>44272</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1:25" x14ac:dyDescent="0.2">
      <c r="A60" s="196">
        <v>44273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2"/>
    </row>
    <row r="61" spans="1:25" x14ac:dyDescent="0.2">
      <c r="A61" s="196">
        <v>44274</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2"/>
    </row>
    <row r="62" spans="1:25" x14ac:dyDescent="0.2">
      <c r="A62" s="196">
        <v>44275</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2"/>
    </row>
    <row r="63" spans="1:25" x14ac:dyDescent="0.2">
      <c r="A63" s="196">
        <v>44276</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1:25" x14ac:dyDescent="0.2">
      <c r="A64" s="196">
        <v>44277</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1:25" x14ac:dyDescent="0.2">
      <c r="A65" s="196">
        <v>44278</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2"/>
    </row>
    <row r="66" spans="1:25" x14ac:dyDescent="0.2">
      <c r="A66" s="196">
        <v>44279</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2"/>
    </row>
    <row r="67" spans="1:25" x14ac:dyDescent="0.2">
      <c r="A67" s="196">
        <v>44280</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2"/>
    </row>
    <row r="68" spans="1:25" x14ac:dyDescent="0.2">
      <c r="A68" s="196">
        <v>44281</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1:25" x14ac:dyDescent="0.2">
      <c r="A69" s="196">
        <v>44282</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1:25" x14ac:dyDescent="0.2">
      <c r="A70" s="196">
        <v>44283</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2"/>
    </row>
    <row r="71" spans="1:25" x14ac:dyDescent="0.2">
      <c r="A71" s="196">
        <v>44284</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1:25" x14ac:dyDescent="0.2">
      <c r="A72" s="196">
        <v>44285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2"/>
    </row>
    <row r="73" spans="1:25" x14ac:dyDescent="0.2">
      <c r="A73" s="196">
        <v>44286</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2"/>
    </row>
    <row r="74" spans="1:25" x14ac:dyDescent="0.2">
      <c r="A74" s="196">
        <v>44287</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2"/>
    </row>
    <row r="75" spans="1:25" x14ac:dyDescent="0.2">
      <c r="A75" s="196">
        <v>44288</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2"/>
    </row>
    <row r="76" spans="1:25" x14ac:dyDescent="0.2">
      <c r="A76" s="196">
        <v>44289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2"/>
    </row>
    <row r="77" spans="1:25" x14ac:dyDescent="0.2">
      <c r="A77" s="196">
        <v>44290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2"/>
    </row>
    <row r="78" spans="1:25" x14ac:dyDescent="0.2">
      <c r="A78" s="196">
        <v>44291</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2"/>
    </row>
    <row r="79" spans="1:25" x14ac:dyDescent="0.2">
      <c r="A79" s="196">
        <v>44292</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2"/>
    </row>
    <row r="80" spans="1:25" x14ac:dyDescent="0.2">
      <c r="A80" s="196">
        <v>44293</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2"/>
    </row>
    <row r="81" spans="1:25" x14ac:dyDescent="0.2">
      <c r="A81" s="196">
        <v>44294</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2"/>
    </row>
    <row r="82" spans="1:25" x14ac:dyDescent="0.2">
      <c r="A82" s="196">
        <v>44295</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2"/>
    </row>
    <row r="83" spans="1:25" x14ac:dyDescent="0.2">
      <c r="A83" s="196">
        <v>44296</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2"/>
    </row>
    <row r="84" spans="1:25" x14ac:dyDescent="0.2">
      <c r="A84" s="196">
        <v>44297</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2"/>
    </row>
    <row r="85" spans="1:25" x14ac:dyDescent="0.2">
      <c r="A85" s="196">
        <v>44298</v>
      </c>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2"/>
    </row>
    <row r="86" spans="1:25" x14ac:dyDescent="0.2">
      <c r="A86" s="196">
        <v>44299</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2"/>
    </row>
    <row r="87" spans="1:25" x14ac:dyDescent="0.2">
      <c r="A87" s="196">
        <v>44300</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2"/>
    </row>
    <row r="88" spans="1:25" x14ac:dyDescent="0.2">
      <c r="A88" s="196">
        <v>44301</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2"/>
    </row>
    <row r="89" spans="1:25" x14ac:dyDescent="0.2">
      <c r="A89" s="196">
        <v>44302</v>
      </c>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2"/>
    </row>
    <row r="90" spans="1:25" x14ac:dyDescent="0.2">
      <c r="A90" s="196">
        <v>44303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2"/>
    </row>
    <row r="91" spans="1:25" x14ac:dyDescent="0.2">
      <c r="A91" s="196">
        <v>44304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2"/>
    </row>
    <row r="92" spans="1:25" x14ac:dyDescent="0.2">
      <c r="A92" s="196">
        <v>44305</v>
      </c>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2"/>
    </row>
    <row r="93" spans="1:25" x14ac:dyDescent="0.2">
      <c r="A93" s="196">
        <v>44306</v>
      </c>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2"/>
    </row>
    <row r="94" spans="1:25" x14ac:dyDescent="0.2">
      <c r="A94" s="196">
        <v>44307</v>
      </c>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2"/>
    </row>
    <row r="95" spans="1:25" x14ac:dyDescent="0.2">
      <c r="A95" s="196">
        <v>44308</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2"/>
    </row>
    <row r="96" spans="1:25" x14ac:dyDescent="0.2">
      <c r="A96" s="196">
        <v>44309</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2"/>
    </row>
    <row r="97" spans="1:25" x14ac:dyDescent="0.2">
      <c r="A97" s="196">
        <v>44310</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2"/>
    </row>
    <row r="98" spans="1:25" x14ac:dyDescent="0.2">
      <c r="A98" s="196">
        <v>44311</v>
      </c>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2"/>
    </row>
    <row r="99" spans="1:25" x14ac:dyDescent="0.2">
      <c r="A99" s="196">
        <v>44312</v>
      </c>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2"/>
    </row>
    <row r="100" spans="1:25" x14ac:dyDescent="0.2">
      <c r="A100" s="196">
        <v>44313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2"/>
    </row>
    <row r="101" spans="1:25" x14ac:dyDescent="0.2">
      <c r="A101" s="196">
        <v>44314</v>
      </c>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2"/>
    </row>
    <row r="102" spans="1:25" x14ac:dyDescent="0.2">
      <c r="A102" s="196">
        <v>44315</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x14ac:dyDescent="0.2">
      <c r="A103" s="196">
        <v>44316</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2"/>
    </row>
    <row r="104" spans="1:25" x14ac:dyDescent="0.2">
      <c r="A104" s="196">
        <v>44317</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2"/>
    </row>
    <row r="105" spans="1:25" x14ac:dyDescent="0.2">
      <c r="A105" s="196">
        <v>44318</v>
      </c>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2"/>
    </row>
    <row r="106" spans="1:25" x14ac:dyDescent="0.2">
      <c r="A106" s="196">
        <v>44319</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2"/>
    </row>
    <row r="107" spans="1:25" x14ac:dyDescent="0.2">
      <c r="A107" s="196">
        <v>44320</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2"/>
    </row>
    <row r="108" spans="1:25" x14ac:dyDescent="0.2">
      <c r="A108" s="196">
        <v>44321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2"/>
    </row>
    <row r="109" spans="1:25" ht="13.5" thickBot="1" x14ac:dyDescent="0.25">
      <c r="A109" s="197">
        <v>44322</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9"/>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Übersicht</vt:lpstr>
      <vt:lpstr>1. Covid-19-Daten</vt:lpstr>
      <vt:lpstr>1.1 Grafiken Covid-19</vt:lpstr>
      <vt:lpstr>1.2 Grafiken Mutationen</vt:lpstr>
      <vt:lpstr>1.3 Grafiken Hospitalisationen</vt:lpstr>
      <vt:lpstr>1.3 Grafiken Hosp. komplett</vt:lpstr>
      <vt:lpstr>1.4 Labortests</vt:lpstr>
      <vt:lpstr>1.5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2021-02-18T14:22:47Z</dcterms:modified>
</cp:coreProperties>
</file>