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7" i="9" l="1"/>
  <c r="N447" i="9"/>
  <c r="O447" i="9"/>
  <c r="P447" i="9"/>
  <c r="S447" i="9" s="1"/>
  <c r="Q447" i="9"/>
  <c r="R447" i="9" s="1"/>
  <c r="F447" i="9"/>
  <c r="N446" i="9" l="1"/>
  <c r="O446" i="9"/>
  <c r="P446" i="9"/>
  <c r="S446" i="9" s="1"/>
  <c r="Q446" i="9"/>
  <c r="R446" i="9" s="1"/>
  <c r="M446" i="9"/>
  <c r="F446" i="9"/>
  <c r="N445" i="9" l="1"/>
  <c r="O445" i="9"/>
  <c r="P445" i="9"/>
  <c r="S445" i="9" s="1"/>
  <c r="Q445" i="9"/>
  <c r="M445" i="9"/>
  <c r="F445" i="9"/>
  <c r="N444" i="9"/>
  <c r="O444" i="9"/>
  <c r="P444" i="9"/>
  <c r="S444" i="9" s="1"/>
  <c r="Q444" i="9"/>
  <c r="R444" i="9" s="1"/>
  <c r="M444" i="9"/>
  <c r="F444" i="9"/>
  <c r="R445" i="9" l="1"/>
  <c r="N443" i="9"/>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<sst xmlns="http://schemas.openxmlformats.org/spreadsheetml/2006/main" count="822" uniqueCount="398">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</sst>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0" fontId="0" fillId="5" borderId="2" xfId="0" quotePrefix="1" applyFill="1" applyBorder="1"/>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0" borderId="6" xfId="0" applyBorder="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863e1421e2c64b4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Discharges'!$A$4:$A$394</c:f>
              <c:strCache>
                <c:ptCount val="39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strCache>
            </c:strRef>
          </c:cat>
          <c:val>
            <c:numRef>
              <c:f>'Table 4 - Delayed Discharges'!$C$4:$C$394</c:f>
              <c:numCache>
                <c:formatCode>_(* #,##0_);_(* \(#,##0\);_(* "-"??_);_(@_)</c:formatCode>
                <c:ptCount val="39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Workforce'!$B$117:$B$174</c:f>
              <c:numCache>
                <c:formatCode>#,##0</c:formatCode>
                <c:ptCount val="5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Workforce'!$C$117:$C$174</c:f>
              <c:numCache>
                <c:formatCode>#,##0</c:formatCode>
                <c:ptCount val="5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Workforce'!$D$117:$D$174</c:f>
              <c:numCache>
                <c:formatCode>#,##0</c:formatCode>
                <c:ptCount val="5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20-21'!$A$4:$A$139</c:f>
              <c:strCache>
                <c:ptCount val="13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strCache>
            </c:strRef>
          </c:cat>
          <c:val>
            <c:numRef>
              <c:f>'Table 9a - School absence 20-21'!$E$4:$E$139</c:f>
              <c:numCache>
                <c:formatCode>0.0%</c:formatCode>
                <c:ptCount val="13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6.9409126999999994E-3</c:v>
                </c:pt>
                <c:pt idx="132">
                  <c:v>8.4036456000000006E-3</c:v>
                </c:pt>
                <c:pt idx="133">
                  <c:v>9.0415730999999985E-3</c:v>
                </c:pt>
                <c:pt idx="134">
                  <c:v>9.6285526000000014E-3</c:v>
                </c:pt>
                <c:pt idx="135">
                  <c:v>1.12360212E-2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20-21'!$A$4:$A$139</c:f>
              <c:strCache>
                <c:ptCount val="13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strCache>
            </c:strRef>
          </c:cat>
          <c:val>
            <c:numRef>
              <c:f>'Table 9a - School absence 20-21'!$D$4:$D$139</c:f>
              <c:numCache>
                <c:formatCode>0.0%</c:formatCode>
                <c:ptCount val="13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7.1702327100000005E-2</c:v>
                </c:pt>
                <c:pt idx="132">
                  <c:v>6.8425778999999992E-2</c:v>
                </c:pt>
                <c:pt idx="133">
                  <c:v>7.2356336699999996E-2</c:v>
                </c:pt>
                <c:pt idx="134">
                  <c:v>9.0847650599999996E-2</c:v>
                </c:pt>
                <c:pt idx="135">
                  <c:v>9.6210430200000002E-2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3"/>
  <sheetViews>
    <sheetView zoomScaleNormal="100" workbookViewId="0">
      <pane xSplit="1" ySplit="3" topLeftCell="B234"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row r="234" spans="1:4" x14ac:dyDescent="0.35">
      <c r="A234" s="126">
        <v>44315</v>
      </c>
      <c r="B234" s="440">
        <v>12</v>
      </c>
      <c r="C234" s="440">
        <v>70</v>
      </c>
      <c r="D234" s="440">
        <v>10</v>
      </c>
    </row>
    <row r="235" spans="1:4" x14ac:dyDescent="0.35">
      <c r="A235" s="126">
        <v>44316</v>
      </c>
      <c r="B235" s="440">
        <v>9</v>
      </c>
      <c r="C235" s="440">
        <v>67</v>
      </c>
      <c r="D235" s="440">
        <v>10</v>
      </c>
    </row>
    <row r="236" spans="1:4" x14ac:dyDescent="0.35">
      <c r="A236" s="126">
        <v>44317</v>
      </c>
      <c r="B236" s="440">
        <v>11</v>
      </c>
      <c r="C236" s="440">
        <v>65</v>
      </c>
      <c r="D236" s="440">
        <v>9</v>
      </c>
    </row>
    <row r="237" spans="1:4" x14ac:dyDescent="0.35">
      <c r="A237" s="126">
        <v>44318</v>
      </c>
      <c r="B237" s="440">
        <v>12</v>
      </c>
      <c r="C237" s="440">
        <v>68</v>
      </c>
      <c r="D237" s="440">
        <v>8</v>
      </c>
    </row>
    <row r="238" spans="1:4" x14ac:dyDescent="0.35">
      <c r="A238" s="126">
        <v>44319</v>
      </c>
      <c r="B238" s="440">
        <v>11</v>
      </c>
      <c r="C238" s="440">
        <v>65</v>
      </c>
      <c r="D238" s="440">
        <v>8</v>
      </c>
    </row>
    <row r="239" spans="1:4" x14ac:dyDescent="0.35">
      <c r="A239" s="126">
        <v>44320</v>
      </c>
      <c r="B239" s="440">
        <v>11</v>
      </c>
      <c r="C239" s="440">
        <v>58</v>
      </c>
      <c r="D239" s="440">
        <v>8</v>
      </c>
    </row>
    <row r="240" spans="1:4" x14ac:dyDescent="0.35">
      <c r="A240" s="126">
        <v>44321</v>
      </c>
      <c r="B240" s="440">
        <v>13</v>
      </c>
      <c r="C240" s="440">
        <v>69</v>
      </c>
      <c r="D240" s="440">
        <v>8</v>
      </c>
    </row>
    <row r="241" spans="1:5" x14ac:dyDescent="0.35">
      <c r="A241" s="126">
        <v>44322</v>
      </c>
      <c r="B241" s="440">
        <v>11</v>
      </c>
      <c r="C241" s="440">
        <v>58</v>
      </c>
      <c r="D241" s="440">
        <v>8</v>
      </c>
    </row>
    <row r="242" spans="1:5" x14ac:dyDescent="0.35">
      <c r="A242" s="126">
        <v>44323</v>
      </c>
      <c r="B242" s="440">
        <v>8</v>
      </c>
      <c r="C242" s="440">
        <v>68</v>
      </c>
      <c r="D242" s="440">
        <v>9</v>
      </c>
    </row>
    <row r="243" spans="1:5" x14ac:dyDescent="0.35">
      <c r="A243" s="126">
        <v>44324</v>
      </c>
      <c r="B243" s="440">
        <v>9</v>
      </c>
      <c r="C243" s="440">
        <v>64</v>
      </c>
      <c r="D243" s="440">
        <v>9</v>
      </c>
    </row>
    <row r="244" spans="1:5" x14ac:dyDescent="0.35">
      <c r="A244" s="126">
        <v>44325</v>
      </c>
      <c r="B244" s="440">
        <v>6</v>
      </c>
      <c r="C244" s="440">
        <v>65</v>
      </c>
      <c r="D244" s="440">
        <v>10</v>
      </c>
    </row>
    <row r="245" spans="1:5" x14ac:dyDescent="0.35">
      <c r="A245" s="126">
        <v>44326</v>
      </c>
      <c r="B245" s="440">
        <v>6</v>
      </c>
      <c r="C245" s="440">
        <v>72</v>
      </c>
      <c r="D245" s="440">
        <v>10</v>
      </c>
    </row>
    <row r="246" spans="1:5" x14ac:dyDescent="0.35">
      <c r="A246" s="126">
        <v>44327</v>
      </c>
      <c r="B246" s="440">
        <v>6</v>
      </c>
      <c r="C246" s="440">
        <v>69</v>
      </c>
      <c r="D246" s="440">
        <v>10</v>
      </c>
      <c r="E246" t="s">
        <v>395</v>
      </c>
    </row>
    <row r="247" spans="1:5" x14ac:dyDescent="0.35">
      <c r="A247" s="126">
        <v>44328</v>
      </c>
      <c r="B247" s="440">
        <v>6</v>
      </c>
      <c r="C247" s="440">
        <v>65</v>
      </c>
      <c r="D247" s="440">
        <v>8</v>
      </c>
    </row>
    <row r="248" spans="1:5" x14ac:dyDescent="0.35">
      <c r="A248" s="126">
        <v>44329</v>
      </c>
      <c r="B248" s="440">
        <v>4</v>
      </c>
      <c r="C248" s="440">
        <v>63</v>
      </c>
      <c r="D248" s="440">
        <v>9</v>
      </c>
    </row>
    <row r="249" spans="1:5" x14ac:dyDescent="0.35">
      <c r="A249" s="126">
        <v>44330</v>
      </c>
      <c r="B249" s="440">
        <v>3</v>
      </c>
      <c r="C249" s="440">
        <v>64</v>
      </c>
      <c r="D249" s="440">
        <v>7</v>
      </c>
    </row>
    <row r="250" spans="1:5" x14ac:dyDescent="0.35">
      <c r="A250" s="126">
        <v>44331</v>
      </c>
      <c r="B250" s="440">
        <v>2</v>
      </c>
      <c r="C250" s="440">
        <v>69</v>
      </c>
      <c r="D250" s="440">
        <v>7</v>
      </c>
    </row>
    <row r="251" spans="1:5" x14ac:dyDescent="0.35">
      <c r="A251" s="126">
        <v>44332</v>
      </c>
      <c r="B251" s="440">
        <v>3</v>
      </c>
      <c r="C251" s="440">
        <v>61</v>
      </c>
      <c r="D251" s="440">
        <v>7</v>
      </c>
    </row>
    <row r="252" spans="1:5" x14ac:dyDescent="0.35">
      <c r="A252" s="126">
        <v>44333</v>
      </c>
      <c r="B252" s="440">
        <v>3</v>
      </c>
      <c r="C252" s="440">
        <v>68</v>
      </c>
      <c r="D252" s="440">
        <v>7</v>
      </c>
    </row>
    <row r="253" spans="1:5" x14ac:dyDescent="0.35">
      <c r="A253" s="126">
        <v>44334</v>
      </c>
      <c r="B253" s="440">
        <v>4</v>
      </c>
      <c r="C253" s="440">
        <v>70</v>
      </c>
      <c r="D253"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94"/>
  <sheetViews>
    <sheetView showGridLines="0" zoomScaleNormal="100" workbookViewId="0">
      <pane xSplit="2" ySplit="3" topLeftCell="C365"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0.5429687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44328</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47"/>
  <sheetViews>
    <sheetView showGridLines="0" zoomScale="85" zoomScaleNormal="85" workbookViewId="0">
      <pane xSplit="1" ySplit="4" topLeftCell="B425"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51" t="s">
        <v>114</v>
      </c>
      <c r="L1" s="552"/>
      <c r="M1" s="552"/>
      <c r="N1" s="552"/>
      <c r="O1" s="552"/>
      <c r="P1" s="552"/>
      <c r="W1" s="22" t="s">
        <v>29</v>
      </c>
    </row>
    <row r="2" spans="1:27" x14ac:dyDescent="0.35">
      <c r="A2" s="2"/>
      <c r="I2" s="559" t="s">
        <v>187</v>
      </c>
      <c r="J2" s="560"/>
      <c r="Q2" s="382"/>
      <c r="R2" s="382"/>
    </row>
    <row r="3" spans="1:27" ht="48.75" customHeight="1" x14ac:dyDescent="0.35">
      <c r="A3" s="561" t="s">
        <v>30</v>
      </c>
      <c r="B3" s="563" t="s">
        <v>185</v>
      </c>
      <c r="C3" s="564"/>
      <c r="D3" s="564"/>
      <c r="E3" s="104" t="s">
        <v>184</v>
      </c>
      <c r="F3" s="555" t="s">
        <v>199</v>
      </c>
      <c r="G3" s="565" t="s">
        <v>186</v>
      </c>
      <c r="H3" s="565"/>
      <c r="I3" s="559"/>
      <c r="J3" s="560"/>
      <c r="K3" s="553" t="s">
        <v>188</v>
      </c>
      <c r="L3" s="556" t="s">
        <v>200</v>
      </c>
      <c r="M3" s="557" t="s">
        <v>201</v>
      </c>
      <c r="N3" s="558" t="s">
        <v>189</v>
      </c>
      <c r="O3" s="553" t="s">
        <v>183</v>
      </c>
      <c r="P3" s="554" t="s">
        <v>191</v>
      </c>
      <c r="Q3" s="557" t="s">
        <v>202</v>
      </c>
      <c r="R3" s="557" t="s">
        <v>203</v>
      </c>
      <c r="S3" s="558" t="s">
        <v>182</v>
      </c>
    </row>
    <row r="4" spans="1:27" ht="30.65" customHeight="1" x14ac:dyDescent="0.35">
      <c r="A4" s="562"/>
      <c r="B4" s="23" t="s">
        <v>18</v>
      </c>
      <c r="C4" s="24" t="s">
        <v>17</v>
      </c>
      <c r="D4" s="28" t="s">
        <v>3</v>
      </c>
      <c r="E4" s="99" t="s">
        <v>63</v>
      </c>
      <c r="F4" s="555"/>
      <c r="G4" s="98" t="s">
        <v>63</v>
      </c>
      <c r="H4" s="79" t="s">
        <v>64</v>
      </c>
      <c r="I4" s="80" t="s">
        <v>63</v>
      </c>
      <c r="J4" s="147" t="s">
        <v>64</v>
      </c>
      <c r="K4" s="553"/>
      <c r="L4" s="556"/>
      <c r="M4" s="557"/>
      <c r="N4" s="558"/>
      <c r="O4" s="553"/>
      <c r="P4" s="554"/>
      <c r="Q4" s="557"/>
      <c r="R4" s="557"/>
      <c r="S4" s="558"/>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D443-D436</f>
        <v>23864</v>
      </c>
      <c r="O443" s="90">
        <f>SUM(E437:E443)</f>
        <v>1660</v>
      </c>
      <c r="P443" s="152">
        <f t="shared" ref="P443:Q445" si="1308">SUM(K437:K443)</f>
        <v>131319</v>
      </c>
      <c r="Q443" s="152">
        <f t="shared" si="1308"/>
        <v>1844</v>
      </c>
      <c r="R443" s="383">
        <f t="shared" ref="R443" si="1309">Q443/P443</f>
        <v>1.4042141655053724E-2</v>
      </c>
      <c r="S443" s="91">
        <f t="shared" ref="S443" si="1310">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50">
        <f t="shared" si="1301"/>
        <v>1.5574535275963539E-2</v>
      </c>
      <c r="N444" s="90">
        <f>D444-D437</f>
        <v>25659</v>
      </c>
      <c r="O444" s="90">
        <f>SUM(E438:E444)</f>
        <v>1849</v>
      </c>
      <c r="P444" s="152">
        <f t="shared" si="1308"/>
        <v>137516</v>
      </c>
      <c r="Q444" s="152">
        <f t="shared" si="1308"/>
        <v>2022</v>
      </c>
      <c r="R444" s="383">
        <f t="shared" ref="R444" si="1311">Q444/P444</f>
        <v>1.4703743564385235E-2</v>
      </c>
      <c r="S444" s="91">
        <f t="shared" ref="S444" si="1312">P444/5463.3</f>
        <v>25.170867424450424</v>
      </c>
      <c r="U444" s="451" t="s">
        <v>397</v>
      </c>
    </row>
    <row r="445" spans="1:21" x14ac:dyDescent="0.35">
      <c r="A445" s="62">
        <v>44332</v>
      </c>
      <c r="B445" s="44">
        <v>1741225</v>
      </c>
      <c r="C445" s="44">
        <v>229613</v>
      </c>
      <c r="D445" s="105">
        <v>1970838</v>
      </c>
      <c r="E445" s="2">
        <v>292</v>
      </c>
      <c r="F445" s="375">
        <f t="shared" ref="F445" si="1313">E445/(D445-D444)</f>
        <v>7.9477408818726183E-2</v>
      </c>
      <c r="G445" s="44">
        <v>5423</v>
      </c>
      <c r="H445" s="112">
        <v>2786031</v>
      </c>
      <c r="I445" s="75">
        <v>10580</v>
      </c>
      <c r="J445" s="73">
        <v>3268616</v>
      </c>
      <c r="K445" s="389">
        <v>16003</v>
      </c>
      <c r="L445" s="380">
        <v>318</v>
      </c>
      <c r="M445" s="450">
        <f t="shared" si="1301"/>
        <v>1.987127413609948E-2</v>
      </c>
      <c r="N445" s="90">
        <f>D445-D438</f>
        <v>26539</v>
      </c>
      <c r="O445" s="90">
        <f>SUM(E439:E445)</f>
        <v>1941</v>
      </c>
      <c r="P445" s="152">
        <f t="shared" si="1308"/>
        <v>139543</v>
      </c>
      <c r="Q445" s="152">
        <f t="shared" si="1308"/>
        <v>2125</v>
      </c>
      <c r="R445" s="383">
        <f t="shared" ref="R445" si="1314">Q445/P445</f>
        <v>1.522828088832833E-2</v>
      </c>
      <c r="S445" s="91">
        <f t="shared" ref="S445" si="1315">P445/5463.3</f>
        <v>25.541888602126917</v>
      </c>
    </row>
    <row r="446" spans="1:21" x14ac:dyDescent="0.35">
      <c r="A446" s="62">
        <v>44333</v>
      </c>
      <c r="B446" s="44">
        <v>1744055</v>
      </c>
      <c r="C446" s="44">
        <v>229774</v>
      </c>
      <c r="D446" s="105">
        <v>1973829</v>
      </c>
      <c r="E446" s="2">
        <v>161</v>
      </c>
      <c r="F446" s="375">
        <f t="shared" ref="F446:F447" si="1316">E446/(D446-D445)</f>
        <v>5.382815112002675E-2</v>
      </c>
      <c r="G446" s="44">
        <v>5322</v>
      </c>
      <c r="H446" s="112">
        <v>2791353</v>
      </c>
      <c r="I446" s="75">
        <v>6039</v>
      </c>
      <c r="J446" s="73">
        <v>3274655</v>
      </c>
      <c r="K446" s="389">
        <v>11361</v>
      </c>
      <c r="L446" s="380">
        <v>178</v>
      </c>
      <c r="M446" s="450">
        <f t="shared" si="1301"/>
        <v>1.5667634891294781E-2</v>
      </c>
      <c r="N446" s="90">
        <f>D446-D439</f>
        <v>26856</v>
      </c>
      <c r="O446" s="90">
        <f>SUM(E440:E446)</f>
        <v>1934</v>
      </c>
      <c r="P446" s="152">
        <f t="shared" ref="P446" si="1317">SUM(K440:K446)</f>
        <v>139388</v>
      </c>
      <c r="Q446" s="152">
        <f t="shared" ref="Q446" si="1318">SUM(L440:L446)</f>
        <v>2114</v>
      </c>
      <c r="R446" s="383">
        <f t="shared" ref="R446" si="1319">Q446/P446</f>
        <v>1.5166298390105318E-2</v>
      </c>
      <c r="S446" s="91">
        <f t="shared" ref="S446" si="1320">P446/5463.3</f>
        <v>25.51351747112551</v>
      </c>
    </row>
    <row r="447" spans="1:21" x14ac:dyDescent="0.35">
      <c r="A447" s="62">
        <v>44334</v>
      </c>
      <c r="B447" s="44">
        <v>1747794</v>
      </c>
      <c r="C447" s="44">
        <v>230042</v>
      </c>
      <c r="D447" s="105">
        <v>1977836</v>
      </c>
      <c r="E447" s="2">
        <v>268</v>
      </c>
      <c r="F447" s="375">
        <f t="shared" si="1316"/>
        <v>6.6882954829049157E-2</v>
      </c>
      <c r="G447" s="44">
        <v>11174</v>
      </c>
      <c r="H447" s="112">
        <v>2802527</v>
      </c>
      <c r="I447" s="75">
        <v>6341</v>
      </c>
      <c r="J447" s="73">
        <v>3280996</v>
      </c>
      <c r="K447" s="389">
        <v>17515</v>
      </c>
      <c r="L447" s="380">
        <v>290</v>
      </c>
      <c r="M447" s="450">
        <f t="shared" ref="M447" si="1321">L447/K447</f>
        <v>1.6557236654296318E-2</v>
      </c>
      <c r="N447" s="90">
        <f>D447-D440</f>
        <v>27357</v>
      </c>
      <c r="O447" s="90">
        <f>SUM(E441:E447)</f>
        <v>1964</v>
      </c>
      <c r="P447" s="152">
        <f t="shared" ref="P447" si="1322">SUM(K441:K447)</f>
        <v>141371</v>
      </c>
      <c r="Q447" s="152">
        <f t="shared" ref="Q447" si="1323">SUM(L441:L447)</f>
        <v>2144</v>
      </c>
      <c r="R447" s="383">
        <f t="shared" ref="R447" si="1324">Q447/P447</f>
        <v>1.516576950010964E-2</v>
      </c>
      <c r="S447" s="91">
        <f t="shared" ref="S447" si="1325">P447/5463.3</f>
        <v>25.876484908388701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election activeCell="K34" sqref="K34"/>
    </sheetView>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S1" sqref="S1"/>
    </sheetView>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4"/>
  <sheetViews>
    <sheetView showGridLines="0" zoomScale="90" zoomScaleNormal="90" workbookViewId="0">
      <pane xSplit="1" ySplit="2" topLeftCell="B156"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43">
        <v>635.42857142857144</v>
      </c>
      <c r="C174" s="543">
        <v>11.428571428571429</v>
      </c>
      <c r="D174" s="543">
        <v>480.28571428571428</v>
      </c>
      <c r="E174" s="44">
        <v>1127.1428571428571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4"/>
  <sheetViews>
    <sheetView showGridLines="0" zoomScale="89" zoomScaleNormal="90" workbookViewId="0">
      <pane ySplit="3" topLeftCell="A43"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7"/>
  <sheetViews>
    <sheetView showGridLines="0" zoomScale="90" zoomScaleNormal="90" workbookViewId="0">
      <pane xSplit="1" ySplit="2" topLeftCell="B45"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42"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9"/>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4"/>
  <sheetViews>
    <sheetView workbookViewId="0">
      <pane xSplit="1" ySplit="3" topLeftCell="B408"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0"/>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66" t="s">
        <v>345</v>
      </c>
      <c r="B1" s="566"/>
      <c r="C1" s="566"/>
      <c r="D1" s="566"/>
      <c r="E1" s="566"/>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3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3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3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3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3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3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3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3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35">
      <c r="A130" s="544">
        <v>44319</v>
      </c>
      <c r="B130" s="532">
        <v>21</v>
      </c>
      <c r="C130" s="494">
        <v>0.93794800150000002</v>
      </c>
      <c r="D130" s="494">
        <v>6.0837079299999999E-2</v>
      </c>
      <c r="E130" s="494">
        <v>1.2149190999999999E-3</v>
      </c>
      <c r="F130" s="541" t="s">
        <v>387</v>
      </c>
      <c r="O130" s="294">
        <v>44319</v>
      </c>
      <c r="P130">
        <v>20</v>
      </c>
      <c r="Q130" s="496">
        <v>0.91792226779999997</v>
      </c>
      <c r="R130" s="496">
        <v>8.0534459700000005E-2</v>
      </c>
      <c r="S130" s="496">
        <v>1.5432726E-3</v>
      </c>
    </row>
    <row r="131" spans="1:19" x14ac:dyDescent="0.35">
      <c r="A131" s="544">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35">
      <c r="A132" s="544">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35">
      <c r="A133" s="544">
        <v>44322</v>
      </c>
      <c r="B133" s="532">
        <v>2775</v>
      </c>
      <c r="C133" s="494">
        <v>0.92873731059999998</v>
      </c>
      <c r="D133" s="494">
        <v>6.1691741299999998E-2</v>
      </c>
      <c r="E133" s="494">
        <v>9.5301710000000005E-3</v>
      </c>
      <c r="F133" s="542" t="s">
        <v>391</v>
      </c>
      <c r="O133" s="294">
        <v>44322</v>
      </c>
      <c r="P133" s="8">
        <v>1992</v>
      </c>
      <c r="Q133" s="496">
        <v>0.93070739150000004</v>
      </c>
      <c r="R133" s="496">
        <v>6.1721495199999997E-2</v>
      </c>
      <c r="S133" s="496">
        <v>7.5305019999999997E-3</v>
      </c>
    </row>
    <row r="134" spans="1:19" x14ac:dyDescent="0.35">
      <c r="A134" s="62">
        <v>44323</v>
      </c>
      <c r="B134" s="8">
        <v>5297</v>
      </c>
      <c r="C134" s="496">
        <v>0.89313715189999998</v>
      </c>
      <c r="D134" s="496">
        <v>9.9253736400000001E-2</v>
      </c>
      <c r="E134" s="496">
        <v>7.5964113999999992E-3</v>
      </c>
      <c r="O134" s="294">
        <v>44323</v>
      </c>
      <c r="P134" s="8">
        <v>5085</v>
      </c>
      <c r="Q134" s="496">
        <v>0.89323547309999995</v>
      </c>
      <c r="R134" s="496">
        <v>9.9458021899999999E-2</v>
      </c>
      <c r="S134" s="496">
        <v>7.2938083999999999E-3</v>
      </c>
    </row>
    <row r="135" spans="1:19" x14ac:dyDescent="0.35">
      <c r="A135" s="62">
        <v>44326</v>
      </c>
      <c r="B135" s="8">
        <v>5028</v>
      </c>
      <c r="C135" s="496">
        <v>0.92133295540000004</v>
      </c>
      <c r="D135" s="496">
        <v>7.1702327100000005E-2</v>
      </c>
      <c r="E135" s="496">
        <v>6.9409126999999994E-3</v>
      </c>
      <c r="Q135" s="496"/>
      <c r="R135" s="496"/>
      <c r="S135" s="496"/>
    </row>
    <row r="136" spans="1:19" x14ac:dyDescent="0.35">
      <c r="A136" s="62">
        <v>44327</v>
      </c>
      <c r="B136" s="8">
        <v>6031</v>
      </c>
      <c r="C136" s="496">
        <v>0.92314611079999997</v>
      </c>
      <c r="D136" s="496">
        <v>6.8425778999999992E-2</v>
      </c>
      <c r="E136" s="496">
        <v>8.4036456000000006E-3</v>
      </c>
    </row>
    <row r="137" spans="1:19" x14ac:dyDescent="0.35">
      <c r="A137" s="62">
        <v>44328</v>
      </c>
      <c r="B137" s="8">
        <v>6436</v>
      </c>
      <c r="C137" s="496">
        <v>0.91857689870000003</v>
      </c>
      <c r="D137" s="496">
        <v>7.2356336699999996E-2</v>
      </c>
      <c r="E137" s="496">
        <v>9.0415730999999985E-3</v>
      </c>
    </row>
    <row r="138" spans="1:19" x14ac:dyDescent="0.35">
      <c r="A138" s="62">
        <v>44329</v>
      </c>
      <c r="B138" s="8">
        <v>6628</v>
      </c>
      <c r="C138" s="496">
        <v>0.89950304719999996</v>
      </c>
      <c r="D138" s="496">
        <v>9.0847650599999996E-2</v>
      </c>
      <c r="E138" s="496">
        <v>9.6285526000000014E-3</v>
      </c>
    </row>
    <row r="139" spans="1:19" x14ac:dyDescent="0.35">
      <c r="A139" s="62">
        <v>44330</v>
      </c>
      <c r="B139" s="8">
        <v>7338</v>
      </c>
      <c r="C139" s="496">
        <v>0.89254008620000003</v>
      </c>
      <c r="D139" s="496">
        <v>9.6210430200000002E-2</v>
      </c>
      <c r="E139" s="496">
        <v>1.12360212E-2</v>
      </c>
    </row>
    <row r="140" spans="1:19" x14ac:dyDescent="0.35">
      <c r="C140" s="496"/>
      <c r="D140" s="496"/>
      <c r="E140"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2"/>
  <sheetViews>
    <sheetView workbookViewId="0">
      <pane xSplit="1" ySplit="3" topLeftCell="B11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6"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B132" s="350"/>
      <c r="C132"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
  <sheetViews>
    <sheetView workbookViewId="0"/>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9"/>
      <c r="E3" s="539"/>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40" t="s">
        <v>385</v>
      </c>
    </row>
    <row r="16" spans="1:17" x14ac:dyDescent="0.35">
      <c r="A16" s="25">
        <v>44326</v>
      </c>
      <c r="B16" s="56">
        <v>5333050</v>
      </c>
      <c r="C16" s="56">
        <v>4837850</v>
      </c>
      <c r="D16" s="350"/>
      <c r="E16" s="350"/>
    </row>
    <row r="17" spans="1:3" x14ac:dyDescent="0.35">
      <c r="A17" s="25">
        <v>44333</v>
      </c>
      <c r="B17" s="56">
        <v>5644630</v>
      </c>
      <c r="C17" s="56">
        <v>5142230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election activeCell="F1" sqref="F1"/>
    </sheetView>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67" t="s">
        <v>286</v>
      </c>
      <c r="B15" s="567"/>
      <c r="C15" s="567"/>
      <c r="D15" s="568"/>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27" spans="1:4" ht="72" customHeight="1" x14ac:dyDescent="0.35">
      <c r="A27" s="567" t="s">
        <v>384</v>
      </c>
      <c r="B27" s="567"/>
      <c r="C27" s="567"/>
      <c r="D27" s="568"/>
    </row>
    <row r="28" spans="1:4" x14ac:dyDescent="0.35">
      <c r="A28" s="421">
        <v>44309</v>
      </c>
      <c r="B28" s="435">
        <v>5070</v>
      </c>
      <c r="C28" s="537" t="s">
        <v>48</v>
      </c>
      <c r="D28" s="537" t="s">
        <v>48</v>
      </c>
    </row>
    <row r="29" spans="1:4" x14ac:dyDescent="0.35">
      <c r="A29" s="534">
        <v>44316</v>
      </c>
      <c r="B29" s="435">
        <v>5080</v>
      </c>
      <c r="C29" s="435">
        <v>10</v>
      </c>
      <c r="D29" s="435">
        <v>0</v>
      </c>
    </row>
    <row r="30" spans="1:4" x14ac:dyDescent="0.35">
      <c r="A30" s="550">
        <v>44323</v>
      </c>
      <c r="B30" s="436">
        <v>5080</v>
      </c>
      <c r="C30" s="436">
        <v>10</v>
      </c>
      <c r="D30" s="436">
        <v>0</v>
      </c>
    </row>
    <row r="31" spans="1:4" x14ac:dyDescent="0.35">
      <c r="A31" s="535"/>
      <c r="B31" s="536"/>
      <c r="C31" s="536"/>
      <c r="D31" s="536"/>
    </row>
    <row r="32" spans="1:4" x14ac:dyDescent="0.35">
      <c r="A32" s="535"/>
      <c r="B32" s="536"/>
      <c r="C32" s="536"/>
      <c r="D32" s="536"/>
    </row>
    <row r="33" spans="1:4" x14ac:dyDescent="0.35">
      <c r="A33" s="413"/>
      <c r="B33" s="413"/>
      <c r="C33" s="413"/>
      <c r="D33" s="413"/>
    </row>
    <row r="36" spans="1:4" x14ac:dyDescent="0.35">
      <c r="A36" s="424" t="s">
        <v>291</v>
      </c>
      <c r="B36" s="31"/>
      <c r="C36" s="31"/>
      <c r="D36" s="425"/>
    </row>
    <row r="37" spans="1:4" ht="58" x14ac:dyDescent="0.35">
      <c r="A37" s="415" t="s">
        <v>0</v>
      </c>
      <c r="B37" s="426" t="s">
        <v>287</v>
      </c>
      <c r="C37" s="415" t="s">
        <v>288</v>
      </c>
      <c r="D37" s="426" t="s">
        <v>285</v>
      </c>
    </row>
    <row r="38" spans="1:4" x14ac:dyDescent="0.35">
      <c r="A38" s="419">
        <v>44134</v>
      </c>
      <c r="B38" s="427">
        <v>230</v>
      </c>
      <c r="C38" s="428">
        <v>70</v>
      </c>
      <c r="D38" s="418">
        <v>10</v>
      </c>
    </row>
    <row r="39" spans="1:4" x14ac:dyDescent="0.35">
      <c r="A39" s="419">
        <v>44141</v>
      </c>
      <c r="B39" s="428">
        <v>310</v>
      </c>
      <c r="C39" s="428">
        <v>80</v>
      </c>
      <c r="D39" s="418">
        <v>10</v>
      </c>
    </row>
    <row r="40" spans="1:4" x14ac:dyDescent="0.35">
      <c r="A40" s="419">
        <v>44148</v>
      </c>
      <c r="B40" s="428">
        <v>370</v>
      </c>
      <c r="C40" s="428">
        <v>60</v>
      </c>
      <c r="D40" s="418">
        <v>10</v>
      </c>
    </row>
    <row r="41" spans="1:4" x14ac:dyDescent="0.35">
      <c r="A41" s="419">
        <v>44155</v>
      </c>
      <c r="B41" s="428">
        <v>440</v>
      </c>
      <c r="C41" s="428">
        <v>60</v>
      </c>
      <c r="D41" s="418">
        <v>10</v>
      </c>
    </row>
    <row r="42" spans="1:4" x14ac:dyDescent="0.35">
      <c r="A42" s="419">
        <v>44162</v>
      </c>
      <c r="B42" s="428">
        <v>470</v>
      </c>
      <c r="C42" s="428">
        <v>40</v>
      </c>
      <c r="D42" s="418">
        <v>5</v>
      </c>
    </row>
    <row r="43" spans="1:4" x14ac:dyDescent="0.35">
      <c r="A43" s="419">
        <v>44169</v>
      </c>
      <c r="B43" s="428">
        <v>530</v>
      </c>
      <c r="C43" s="428">
        <v>50</v>
      </c>
      <c r="D43" s="418">
        <v>5</v>
      </c>
    </row>
    <row r="44" spans="1:4" x14ac:dyDescent="0.35">
      <c r="A44" s="419">
        <v>44176</v>
      </c>
      <c r="B44" s="429">
        <v>560</v>
      </c>
      <c r="C44" s="429">
        <v>30</v>
      </c>
      <c r="D44" s="422">
        <v>5</v>
      </c>
    </row>
    <row r="45" spans="1:4" ht="75" customHeight="1" x14ac:dyDescent="0.35">
      <c r="A45" s="569" t="s">
        <v>289</v>
      </c>
      <c r="B45" s="567"/>
      <c r="C45" s="567"/>
      <c r="D45" s="568"/>
    </row>
    <row r="46" spans="1:4" x14ac:dyDescent="0.35">
      <c r="A46" s="419">
        <v>44211</v>
      </c>
      <c r="B46" s="428">
        <v>650</v>
      </c>
      <c r="C46" s="430" t="s">
        <v>48</v>
      </c>
      <c r="D46" s="423" t="s">
        <v>48</v>
      </c>
    </row>
    <row r="47" spans="1:4" x14ac:dyDescent="0.35">
      <c r="A47" s="419">
        <v>44218</v>
      </c>
      <c r="B47" s="428">
        <v>670</v>
      </c>
      <c r="C47" s="428">
        <v>50</v>
      </c>
      <c r="D47" s="428">
        <v>5</v>
      </c>
    </row>
    <row r="48" spans="1:4" x14ac:dyDescent="0.35">
      <c r="A48" s="419">
        <v>44225</v>
      </c>
      <c r="B48" s="428">
        <v>700</v>
      </c>
      <c r="C48" s="428">
        <v>30</v>
      </c>
      <c r="D48" s="428">
        <v>5</v>
      </c>
    </row>
    <row r="49" spans="1:5" x14ac:dyDescent="0.35">
      <c r="A49" s="419">
        <v>44232</v>
      </c>
      <c r="B49" s="428">
        <v>740</v>
      </c>
      <c r="C49" s="428">
        <v>20</v>
      </c>
      <c r="D49" s="428">
        <v>5</v>
      </c>
    </row>
    <row r="50" spans="1:5" x14ac:dyDescent="0.35">
      <c r="A50" s="421">
        <v>44239</v>
      </c>
      <c r="B50" s="420">
        <v>750</v>
      </c>
      <c r="C50" s="428">
        <v>10</v>
      </c>
      <c r="D50" s="428">
        <v>0</v>
      </c>
      <c r="E50" s="78"/>
    </row>
    <row r="51" spans="1:5" x14ac:dyDescent="0.35">
      <c r="A51" s="432">
        <v>44246</v>
      </c>
      <c r="B51" s="435">
        <v>760</v>
      </c>
      <c r="C51" s="435">
        <v>20</v>
      </c>
      <c r="D51" s="435">
        <v>5</v>
      </c>
    </row>
    <row r="52" spans="1:5" x14ac:dyDescent="0.35">
      <c r="A52" s="443">
        <v>44253</v>
      </c>
      <c r="B52" s="435">
        <v>780</v>
      </c>
      <c r="C52" s="435">
        <v>10</v>
      </c>
      <c r="D52" s="435">
        <v>0</v>
      </c>
    </row>
    <row r="53" spans="1:5" x14ac:dyDescent="0.35">
      <c r="A53" s="443">
        <v>44260</v>
      </c>
      <c r="B53" s="435">
        <v>800</v>
      </c>
      <c r="C53" s="435">
        <v>10</v>
      </c>
      <c r="D53" s="435">
        <v>0</v>
      </c>
    </row>
    <row r="54" spans="1:5" x14ac:dyDescent="0.35">
      <c r="A54" s="443">
        <v>44267</v>
      </c>
      <c r="B54" s="435">
        <v>810</v>
      </c>
      <c r="C54" s="434">
        <v>10</v>
      </c>
      <c r="D54" s="434">
        <v>0</v>
      </c>
    </row>
    <row r="55" spans="1:5" x14ac:dyDescent="0.35">
      <c r="A55" s="443">
        <v>44274</v>
      </c>
      <c r="B55" s="435">
        <v>820</v>
      </c>
      <c r="C55" s="434">
        <v>10</v>
      </c>
      <c r="D55" s="434">
        <v>0</v>
      </c>
    </row>
    <row r="56" spans="1:5" x14ac:dyDescent="0.35">
      <c r="A56" s="439">
        <v>44281</v>
      </c>
      <c r="B56" s="436">
        <v>840</v>
      </c>
      <c r="C56" s="442">
        <v>20</v>
      </c>
      <c r="D56" s="442">
        <v>0</v>
      </c>
    </row>
    <row r="57" spans="1:5" ht="69" customHeight="1" x14ac:dyDescent="0.35">
      <c r="A57" s="567" t="s">
        <v>384</v>
      </c>
      <c r="B57" s="567"/>
      <c r="C57" s="567"/>
      <c r="D57" s="568"/>
    </row>
    <row r="58" spans="1:5" x14ac:dyDescent="0.35">
      <c r="A58" s="443">
        <v>44310</v>
      </c>
      <c r="B58" s="437">
        <v>890</v>
      </c>
      <c r="C58" s="546" t="s">
        <v>48</v>
      </c>
      <c r="D58" s="445" t="s">
        <v>48</v>
      </c>
    </row>
    <row r="59" spans="1:5" x14ac:dyDescent="0.35">
      <c r="A59" s="443">
        <v>44316</v>
      </c>
      <c r="B59" s="435">
        <v>890</v>
      </c>
      <c r="C59" s="548">
        <v>10</v>
      </c>
      <c r="D59" s="549">
        <v>0</v>
      </c>
    </row>
    <row r="60" spans="1:5" x14ac:dyDescent="0.35">
      <c r="A60" s="443">
        <v>44323</v>
      </c>
      <c r="B60" s="436">
        <v>900</v>
      </c>
      <c r="C60" s="538">
        <v>10</v>
      </c>
      <c r="D60" s="547">
        <v>0</v>
      </c>
      <c r="E60" s="78"/>
    </row>
    <row r="61" spans="1:5" x14ac:dyDescent="0.35">
      <c r="A61" s="545"/>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74" t="s">
        <v>0</v>
      </c>
      <c r="B3" s="570" t="s">
        <v>4</v>
      </c>
      <c r="C3" s="571"/>
      <c r="D3" s="572"/>
      <c r="E3" s="573" t="s">
        <v>7</v>
      </c>
      <c r="F3" s="573"/>
      <c r="G3" s="573"/>
    </row>
    <row r="4" spans="1:19" x14ac:dyDescent="0.35">
      <c r="A4" s="575"/>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76" t="s">
        <v>172</v>
      </c>
      <c r="F33" s="576"/>
      <c r="G33" s="576"/>
      <c r="H33" s="576"/>
      <c r="I33" s="576"/>
      <c r="J33" s="576"/>
      <c r="K33" s="576"/>
      <c r="L33" s="576"/>
      <c r="M33" s="576"/>
      <c r="N33" s="576"/>
      <c r="O33" s="576"/>
      <c r="P33" s="576"/>
      <c r="Q33" s="576"/>
      <c r="R33" s="576"/>
      <c r="S33" s="576"/>
      <c r="T33" s="576"/>
      <c r="U33" s="576"/>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77" t="s">
        <v>5</v>
      </c>
      <c r="E31" s="577"/>
      <c r="F31" s="577"/>
      <c r="G31" s="577"/>
      <c r="H31" s="577"/>
      <c r="I31" s="577"/>
      <c r="J31" s="577"/>
      <c r="K31" s="577"/>
      <c r="L31" s="577"/>
      <c r="M31" s="577"/>
      <c r="N31" s="577"/>
    </row>
    <row r="32" spans="1:14" x14ac:dyDescent="0.35">
      <c r="A32" s="361">
        <v>43938</v>
      </c>
      <c r="B32" s="298">
        <v>184</v>
      </c>
      <c r="D32" s="577"/>
      <c r="E32" s="577"/>
      <c r="F32" s="577"/>
      <c r="G32" s="577"/>
      <c r="H32" s="577"/>
      <c r="I32" s="577"/>
      <c r="J32" s="577"/>
      <c r="K32" s="577"/>
      <c r="L32" s="577"/>
      <c r="M32" s="577"/>
      <c r="N32" s="577"/>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77" t="s">
        <v>82</v>
      </c>
      <c r="E34" s="577"/>
      <c r="F34" s="577"/>
      <c r="G34" s="577"/>
      <c r="H34" s="577"/>
      <c r="I34" s="577"/>
      <c r="J34" s="577"/>
      <c r="K34" s="577"/>
      <c r="L34" s="577"/>
      <c r="M34" s="577"/>
      <c r="N34" s="577"/>
    </row>
    <row r="35" spans="1:14" x14ac:dyDescent="0.35">
      <c r="A35" s="361">
        <v>43941</v>
      </c>
      <c r="B35" s="298">
        <v>167</v>
      </c>
      <c r="D35" s="577"/>
      <c r="E35" s="577"/>
      <c r="F35" s="577"/>
      <c r="G35" s="577"/>
      <c r="H35" s="577"/>
      <c r="I35" s="577"/>
      <c r="J35" s="577"/>
      <c r="K35" s="577"/>
      <c r="L35" s="577"/>
      <c r="M35" s="577"/>
      <c r="N35" s="577"/>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78" t="s">
        <v>115</v>
      </c>
      <c r="E37" s="578"/>
      <c r="F37" s="578"/>
      <c r="G37" s="578"/>
      <c r="H37" s="578"/>
      <c r="I37" s="578"/>
      <c r="J37" s="578"/>
      <c r="K37" s="578"/>
      <c r="L37" s="578"/>
      <c r="M37" s="578"/>
      <c r="N37" s="578"/>
    </row>
    <row r="38" spans="1:14" x14ac:dyDescent="0.35">
      <c r="A38" s="361">
        <v>43944</v>
      </c>
      <c r="B38" s="298">
        <v>136</v>
      </c>
      <c r="D38" s="578"/>
      <c r="E38" s="578"/>
      <c r="F38" s="578"/>
      <c r="G38" s="578"/>
      <c r="H38" s="578"/>
      <c r="I38" s="578"/>
      <c r="J38" s="578"/>
      <c r="K38" s="578"/>
      <c r="L38" s="578"/>
      <c r="M38" s="578"/>
      <c r="N38" s="578"/>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79" t="s">
        <v>116</v>
      </c>
      <c r="C2" s="580"/>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122</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121</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117</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117</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598" t="s">
        <v>0</v>
      </c>
      <c r="B3" s="600" t="s">
        <v>301</v>
      </c>
      <c r="C3" s="601"/>
      <c r="D3" s="601"/>
      <c r="E3" s="601"/>
      <c r="F3" s="602"/>
      <c r="G3" s="603" t="s">
        <v>302</v>
      </c>
      <c r="H3" s="604"/>
      <c r="I3" s="604"/>
      <c r="J3" s="604"/>
      <c r="K3" s="605"/>
      <c r="L3" s="606" t="s">
        <v>303</v>
      </c>
      <c r="M3" s="607"/>
      <c r="N3" s="608"/>
      <c r="O3" s="606" t="s">
        <v>304</v>
      </c>
      <c r="P3" s="607"/>
      <c r="Q3" s="608"/>
      <c r="R3" s="606" t="s">
        <v>305</v>
      </c>
      <c r="S3" s="607"/>
      <c r="T3" s="608"/>
      <c r="U3" s="606" t="s">
        <v>306</v>
      </c>
      <c r="V3" s="607"/>
      <c r="W3" s="608"/>
      <c r="X3" s="606" t="s">
        <v>307</v>
      </c>
      <c r="Y3" s="607"/>
      <c r="Z3" s="608"/>
      <c r="AA3" s="506"/>
      <c r="AB3" s="600" t="s">
        <v>300</v>
      </c>
      <c r="AC3" s="601"/>
      <c r="AD3" s="601"/>
      <c r="AE3" s="601"/>
      <c r="AF3" s="602"/>
      <c r="AG3" s="506"/>
      <c r="AH3" s="506"/>
    </row>
    <row r="4" spans="1:36" ht="78.75" customHeight="1" x14ac:dyDescent="0.35">
      <c r="A4" s="599"/>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598" t="s">
        <v>0</v>
      </c>
      <c r="B3" s="606" t="s">
        <v>269</v>
      </c>
      <c r="C3" s="607"/>
      <c r="D3" s="608"/>
      <c r="E3" s="606" t="s">
        <v>270</v>
      </c>
      <c r="F3" s="607"/>
      <c r="G3" s="608"/>
      <c r="H3" s="606" t="s">
        <v>271</v>
      </c>
      <c r="I3" s="607"/>
      <c r="J3" s="608"/>
      <c r="K3" s="606" t="s">
        <v>272</v>
      </c>
      <c r="L3" s="607"/>
      <c r="M3" s="608"/>
    </row>
    <row r="4" spans="1:15" s="502" customFormat="1" ht="78.75" customHeight="1" x14ac:dyDescent="0.35">
      <c r="A4" s="598"/>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2021-05-18T12:04:59Z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vA48694439</value>
    </field>
    <field name="Objective-Version">
      <value order="0">152.194</value>
    </field>
    <field name="Objective-VersionNumber">
      <value order="0">1409</value>
    </field>
    <field name="Objective-VersionComment">
      <value order="0">formatting</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2021-05-18T12:04:08Z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2021-05-18T12:04:59Z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vA48694439</vt:lpwstr>
  </property>
  <property fmtid="{D5CDD505-2E9C-101B-9397-08002B2CF9AE}" pid="16" name="Objective-Version">
    <vt:lpwstr>152.194</vt:lpwstr>
  </property>
  <property fmtid="{D5CDD505-2E9C-101B-9397-08002B2CF9AE}" pid="17" name="Objective-VersionNumber">
    <vt:r8>1409</vt:r8>
  </property>
  <property fmtid="{D5CDD505-2E9C-101B-9397-08002B2CF9AE}" pid="18" name="Objective-VersionComment">
    <vt:lpwstr>formatting</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