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3" i="9" l="1"/>
  <c r="O373" i="9"/>
  <c r="N373" i="9"/>
  <c r="K373" i="9"/>
  <c r="P373" i="9" s="1"/>
  <c r="S373" i="9" s="1"/>
  <c r="F373" i="9"/>
  <c r="R373" i="9" l="1"/>
  <c r="M373" i="9"/>
  <c r="F44" i="53"/>
  <c r="K44" i="53"/>
  <c r="Z44" i="53"/>
  <c r="AD44" i="53"/>
  <c r="AF44" i="53"/>
  <c r="AF43" i="53" l="1"/>
  <c r="AD43" i="53"/>
  <c r="Z43" i="53"/>
  <c r="K43" i="53"/>
  <c r="F43" i="53"/>
  <c r="F372" i="9" l="1"/>
  <c r="K372" i="9"/>
  <c r="M372" i="9"/>
  <c r="N372" i="9"/>
  <c r="O372" i="9"/>
  <c r="P372" i="9"/>
  <c r="S372" i="9" s="1"/>
  <c r="Q372" i="9"/>
  <c r="R372" i="9" s="1"/>
  <c r="F371" i="9" l="1"/>
  <c r="K371" i="9"/>
  <c r="M371" i="9" s="1"/>
  <c r="N371" i="9"/>
  <c r="O371" i="9"/>
  <c r="Q371" i="9"/>
  <c r="P371" i="9" l="1"/>
  <c r="AD42" i="53"/>
  <c r="AF42" i="53"/>
  <c r="F42" i="53"/>
  <c r="I42" i="53"/>
  <c r="K42" i="53"/>
  <c r="Z42" i="53"/>
  <c r="R371" i="9" l="1"/>
  <c r="S371" i="9"/>
  <c r="Z41" i="53"/>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<sst xmlns="http://schemas.openxmlformats.org/spreadsheetml/2006/main" count="669" uniqueCount="339">
  <si>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</si>
  <si>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</si>
  <si>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</si>
  <si>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</si>
  <si>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</si>
  <si>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</si>
  <si>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</si>
  <si>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</si>
  <si>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</si>
  <si>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</si>
  <si>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</si>
  <si>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</si>
  <si>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</si>
  <si>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</si>
  <si>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</si>
  <si>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</si>
  <si>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</si>
  <si>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</si>
  <si>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</si>
  <si>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</si>
  <si>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</si>
  <si>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</si>
  <si>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</si>
  <si>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</si>
  <si>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</si>
  <si>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</si>
  <si>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</si>
  <si>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</si>
  <si>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</si>
  <si>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</si>
  <si>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</si>
  <si>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</si>
  <si>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</si>
  <si>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</si>
  <si>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</si>
  <si>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</si>
  <si>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</si>
  <si>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</si>
  <si>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</si>
  <si>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</si>
  <si>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</si>
  <si>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</si>
  <si>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</si>
  <si>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</si>
  <si>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</si>
  <si>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</si>
  <si>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</si>
  <si>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</si>
  <si>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</si>
  <si>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</si>
  <si>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</si>
  <si>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</si>
  <si>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</si>
  <si>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</si>
  <si>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</si>
  <si>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</si>
  <si>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</si>
  <si>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</si>
  <si>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</si>
  <si>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</si>
  <si>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</si>
  <si>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</si>
  <si>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</si>
  <si>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</si>
  <si>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</si>
  <si>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</si>
  <si>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</si>
  <si>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</si>
  <si>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</si>
  <si>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</si>
  <si>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</si>
  <si>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</si>
  <si>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</si>
  <si>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</si>
  <si>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</si>
  <si>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</si>
  <si>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</si>
  <si>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</si>
  <si>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</si>
  <si>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</si>
  <si>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</si>
  <si>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</si>
  <si>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</si>
  <si>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</si>
  <si>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</si>
  <si>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</si>
  <si>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</si>
  <si>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</si>
  <si>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</si>
  <si>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</si>
  <si>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</si>
  <si>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</si>
  <si>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</si>
  <si>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</si>
  <si>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</si>
  <si>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</si>
  <si>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</si>
  <si>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</si>
  <si>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</si>
  <si>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</si>
  <si>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</si>
  <si>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</si>
  <si>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</si>
  <si>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</si>
  <si>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</si>
  <si>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</si>
  <si>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</si>
  <si>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</si>
  <si>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</si>
  <si>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</si>
  <si>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</si>
  <si>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</si>
  <si>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</si>
  <si>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</si>
  <si>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</si>
  <si>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</si>
  <si>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</si>
  <si>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</si>
  <si>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</si>
  <si>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</si>
  <si>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</si>
  <si>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</si>
  <si>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</si>
  <si>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</si>
  <si>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</si>
  <si>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</si>
  <si>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</si>
  <si>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</si>
  <si>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</si>
  <si>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</si>
  <si>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</si>
  <si>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</si>
  <si>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</si>
  <si>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</si>
  <si>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</si>
  <si>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</si>
  <si>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</si>
  <si>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</si>
  <si>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</si>
  <si>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</si>
  <si>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</si>
  <si>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</si>
  <si>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</si>
  <si>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</si>
  <si>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</si>
  <si>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</si>
  <si>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</si>
  <si>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</si>
  <si>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</si>
  <si>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</si>
  <si>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</si>
  <si>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</si>
  <si>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</si>
  <si>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</si>
  <si>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</si>
  <si>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</si>
  <si>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</si>
  <si>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</si>
  <si>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</si>
  <si>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</si>
  <si>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</si>
  <si>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</si>
  <si>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</si>
  <si>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</si>
  <si>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</si>
  <si>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</si>
  <si>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</si>
  <si>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</si>
  <si>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</si>
  <si>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</si>
  <si>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</si>
  <si>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</si>
  <si>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</si>
  <si>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</si>
  <si>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</si>
  <si>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</si>
  <si>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</si>
  <si>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</si>
  <si>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</si>
  <si>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</si>
  <si>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</si>
  <si>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</si>
  <si>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</si>
  <si>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</si>
  <si>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</si>
  <si>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</si>
  <si>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</si>
  <si>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</si>
  <si>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</si>
  <si>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</si>
  <si>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</si>
  <si>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</si>
  <si>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</si>
  <si>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</si>
  <si>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</si>
  <si>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</si>
  <si>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</si>
  <si>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</si>
  <si>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</si>
  <si>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</si>
  <si>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</si>
  <si>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</si>
  <si>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</si>
  <si>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</si>
  <si>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</si>
  <si>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</si>
  <si>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</si>
  <si>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</si>
  <si>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</si>
  <si>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</si>
  <si>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</si>
  <si>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</si>
  <si>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</si>
  <si>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</si>
  <si>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</si>
  <si>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</si>
  <si>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</si>
  <si>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</si>
  <si>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</si>
  <si>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</si>
  <si>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</si>
  <si>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</si>
  <si>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</si>
  <si>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</si>
  <si>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</si>
  <si>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</si>
  <si>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</si>
  <si>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</si>
  <si>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</si>
  <si>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</si>
  <si>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</si>
  <si>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</si>
  <si>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</si>
  <si>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</si>
  <si>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</si>
  <si>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</si>
  <si>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</si>
  <si>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</si>
  <si>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</si>
  <si>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</si>
  <si>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</si>
  <si>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</si>
  <si>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</si>
  <si>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</si>
  <si>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</si>
  <si>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</si>
  <si>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</si>
  <si>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</si>
  <si>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</si>
  <si>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</si>
  <si>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</si>
  <si>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</si>
  <si>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</si>
  <si>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</si>
  <si>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</si>
  <si>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</si>
  <si>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</si>
  <si>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</si>
  <si>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</si>
  <si>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</si>
  <si>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</si>
  <si>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</si>
  <si>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</si>
  <si>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</si>
  <si>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</si>
  <si>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</si>
  <si>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</si>
  <si>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</si>
  <si>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</si>
  <si>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</si>
  <si>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</si>
  <si>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</si>
  <si>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</si>
  <si>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</si>
  <si>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</si>
  <si>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</si>
  <si>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</si>
  <si>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</si>
  <si>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</si>
  <si>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</si>
  <si>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</si>
  <si>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</si>
  <si>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</si>
  <si>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</si>
  <si>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</si>
  <si>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</si>
  <si>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</si>
  <si>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</si>
  <si>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</si>
  <si>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</si>
  <si>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</si>
  <si>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</si>
  <si>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</si>
  <si>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</si>
  <si>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</si>
  <si>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</si>
  <si>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</si>
  <si>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</si>
  <si>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</si>
  <si>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</si>
  <si>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</si>
  <si>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</si>
  <si>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</si>
  <si>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</si>
  <si>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</si>
  <si>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</si>
  <si>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</si>
  <si>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</si>
  <si>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</si>
  <si>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</si>
  <si>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</si>
  <si>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</si>
  <si>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</si>
  <si>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</si>
  <si>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</si>
  <si>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</si>
  <si>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</si>
  <si>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</si>
  <si>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</si>
  <si>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</si>
  <si>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</si>
  <si>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</si>
  <si>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</si>
  <si>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</si>
  <si>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</si>
  <si>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</si>
  <si>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</si>
  <si>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</si>
  <si>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</si>
  <si>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</si>
  <si>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</si>
  <si>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</si>
  <si>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</si>
  <si>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</si>
  <si>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</si>
  <si>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</si>
  <si>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</si>
  <si>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</si>
  <si>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On 05/03/2021, the number of COVID-19 patients in hospital and ICU were updated after late data was received from NHS Lanarkshire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</si>
</sst>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6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3" fontId="65" fillId="2" borderId="0" xfId="0" applyNumberFormat="1" applyFont="1" applyFill="1"/>
    <xf numFmtId="0" fontId="0" fillId="5" borderId="13" xfId="0"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3" xfId="0" applyFont="1" applyFill="1" applyBorder="1"/>
    <xf numFmtId="0" fontId="0" fillId="5" borderId="9" xfId="0" quotePrefix="1" applyFill="1" applyBorder="1" applyAlignment="1">
      <alignment horizontal="right"/>
    </xf>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7b3ac16a91334496"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40"/>
              <c:layout>
                <c:manualLayout>
                  <c:x val="-2.6908843432483591E-3"/>
                  <c:y val="-1.6460905349794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29A-420F-8FB3-25AD95E50F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education'!$A$100:$A$140</c:f>
              <c:numCache>
                <c:formatCode>m/d/yyyy</c:formatCode>
                <c:ptCount val="4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numCache>
            </c:numRef>
          </c:cat>
          <c:val>
            <c:numRef>
              <c:f>'Table 9 - School education'!$B$100:$B$140</c:f>
              <c:numCache>
                <c:formatCode>0.0%</c:formatCode>
                <c:ptCount val="41"/>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0.30296610480000002</c:v>
                </c:pt>
                <c:pt idx="37">
                  <c:v>0.2914386148</c:v>
                </c:pt>
                <c:pt idx="38">
                  <c:v>0.3072681712</c:v>
                </c:pt>
                <c:pt idx="39">
                  <c:v>0.30991071720000002</c:v>
                </c:pt>
                <c:pt idx="40">
                  <c:v>0.31079897350000002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40"/>
              <c:layout>
                <c:manualLayout>
                  <c:x val="0"/>
                  <c:y val="1.6460905349794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29A-420F-8FB3-25AD95E50F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education'!$A$100:$A$140</c:f>
              <c:numCache>
                <c:formatCode>m/d/yyyy</c:formatCode>
                <c:ptCount val="4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numCache>
            </c:numRef>
          </c:cat>
          <c:val>
            <c:numRef>
              <c:f>'Table 9 - School education'!$C$100:$C$140</c:f>
              <c:numCache>
                <c:formatCode>0.0%</c:formatCode>
                <c:ptCount val="41"/>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0.47110252499999999</c:v>
                </c:pt>
                <c:pt idx="37">
                  <c:v>0.45869379640000002</c:v>
                </c:pt>
                <c:pt idx="38">
                  <c:v>0.471805109</c:v>
                </c:pt>
                <c:pt idx="39">
                  <c:v>0.47553630289999999</c:v>
                </c:pt>
                <c:pt idx="40">
                  <c:v>0.4751468271</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40"/>
              <c:layout>
                <c:manualLayout>
                  <c:x val="-4.0363265148725394E-3"/>
                  <c:y val="-2.74348422496570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29A-420F-8FB3-25AD95E50F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education'!$A$100:$A$140</c:f>
              <c:numCache>
                <c:formatCode>m/d/yyyy</c:formatCode>
                <c:ptCount val="4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numCache>
            </c:numRef>
          </c:cat>
          <c:val>
            <c:numRef>
              <c:f>'Table 9 - School education'!$D$100:$D$140</c:f>
              <c:numCache>
                <c:formatCode>0.0%</c:formatCode>
                <c:ptCount val="41"/>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7.6538729799999997E-2</c:v>
                </c:pt>
                <c:pt idx="37">
                  <c:v>6.8281809900000004E-2</c:v>
                </c:pt>
                <c:pt idx="38">
                  <c:v>8.6238294399999998E-2</c:v>
                </c:pt>
                <c:pt idx="39">
                  <c:v>8.6794563300000002E-2</c:v>
                </c:pt>
                <c:pt idx="40">
                  <c:v>8.9707760600000006E-2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40"/>
              <c:layout>
                <c:manualLayout>
                  <c:x val="0"/>
                  <c:y val="-2.19478737997257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29A-420F-8FB3-25AD95E50F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education'!$A$100:$A$140</c:f>
              <c:numCache>
                <c:formatCode>m/d/yyyy</c:formatCode>
                <c:ptCount val="4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numCache>
            </c:numRef>
          </c:cat>
          <c:val>
            <c:numRef>
              <c:f>'Table 9 - School education'!$E$100:$E$140</c:f>
              <c:numCache>
                <c:formatCode>0.0%</c:formatCode>
                <c:ptCount val="41"/>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0.47895442360000001</c:v>
                </c:pt>
                <c:pt idx="37">
                  <c:v>0.39994653120000001</c:v>
                </c:pt>
                <c:pt idx="38">
                  <c:v>0.51341251840000002</c:v>
                </c:pt>
                <c:pt idx="39">
                  <c:v>0.50533617929999997</c:v>
                </c:pt>
                <c:pt idx="40">
                  <c:v>0.48450288470000002</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Discharges'!$A$4:$A$324</c:f>
              <c:strCache>
                <c:ptCount val="321"/>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strCache>
            </c:strRef>
          </c:cat>
          <c:val>
            <c:numRef>
              <c:f>'Table 4 - Delayed Discharges'!$C$4:$C$324</c:f>
              <c:numCache>
                <c:formatCode>_(* #,##0_);_(* \(#,##0\);_(* "-"??_);_(@_)</c:formatCode>
                <c:ptCount val="32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Workforce'!$B$117:$B$164</c:f>
              <c:numCache>
                <c:formatCode>#,##0</c:formatCode>
                <c:ptCount val="4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Workforce'!$C$117:$C$164</c:f>
              <c:numCache>
                <c:formatCode>#,##0</c:formatCode>
                <c:ptCount val="4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Workforce'!$D$117:$D$164</c:f>
              <c:numCache>
                <c:formatCode>#,##0</c:formatCode>
                <c:ptCount val="4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141</xdr:row>
      <xdr:rowOff>76199</xdr:rowOff>
    </xdr:to>
    <xdr:sp macro="" textlink="">
      <xdr:nvSpPr>
        <xdr:cNvPr id="4" name="TextBox 3"/>
        <xdr:cNvSpPr txBox="1"/>
      </xdr:nvSpPr>
      <xdr:spPr>
        <a:xfrm>
          <a:off x="5781675" y="16382998"/>
          <a:ext cx="4419600" cy="868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393699</xdr:rowOff>
    </xdr:from>
    <xdr:to>
      <xdr:col>13</xdr:col>
      <xdr:colOff>541867</xdr:colOff>
      <xdr:row>127</xdr:row>
      <xdr:rowOff>165100</xdr:rowOff>
    </xdr:to>
    <xdr:sp macro="" textlink="">
      <xdr:nvSpPr>
        <xdr:cNvPr id="4" name="TextBox 3"/>
        <xdr:cNvSpPr txBox="1"/>
      </xdr:nvSpPr>
      <xdr:spPr>
        <a:xfrm>
          <a:off x="7270750" y="761999"/>
          <a:ext cx="6225117" cy="2326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22</xdr:row>
      <xdr:rowOff>119063</xdr:rowOff>
    </xdr:to>
    <xdr:sp macro="" textlink="">
      <xdr:nvSpPr>
        <xdr:cNvPr id="3" name="TextBox 2"/>
        <xdr:cNvSpPr txBox="1"/>
      </xdr:nvSpPr>
      <xdr:spPr>
        <a:xfrm>
          <a:off x="5237163" y="233363"/>
          <a:ext cx="6187168" cy="541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31750</xdr:colOff>
      <xdr:row>24</xdr:row>
      <xdr:rowOff>79376</xdr:rowOff>
    </xdr:from>
    <xdr:to>
      <xdr:col>15</xdr:col>
      <xdr:colOff>120650</xdr:colOff>
      <xdr:row>50</xdr:row>
      <xdr:rowOff>130177</xdr:rowOff>
    </xdr:to>
    <xdr:sp macro="" textlink="">
      <xdr:nvSpPr>
        <xdr:cNvPr id="5" name="TextBox 4"/>
        <xdr:cNvSpPr txBox="1"/>
      </xdr:nvSpPr>
      <xdr:spPr>
        <a:xfrm>
          <a:off x="5262563" y="5786439"/>
          <a:ext cx="6200775" cy="6122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273</v>
      </c>
      <c r="C15" s="36" t="s">
        <v>252</v>
      </c>
    </row>
    <row r="16" spans="2:3" s="402" customFormat="1" ht="30.6" customHeight="1" x14ac:dyDescent="0.25">
      <c r="B16" s="21" t="s">
        <v>275</v>
      </c>
      <c r="C16" s="36" t="s">
        <v>274</v>
      </c>
    </row>
    <row r="17" spans="2:3" s="402" customFormat="1" ht="30.6" customHeight="1" x14ac:dyDescent="0.25">
      <c r="B17" s="21" t="s">
        <v>297</v>
      </c>
      <c r="C17" s="36" t="s">
        <v>296</v>
      </c>
    </row>
    <row r="18" spans="2:3" s="402" customFormat="1" ht="30.6" customHeight="1" x14ac:dyDescent="0.25">
      <c r="B18" s="21" t="s">
        <v>304</v>
      </c>
      <c r="C18" s="36" t="s">
        <v>306</v>
      </c>
    </row>
    <row r="19" spans="2:3" s="402" customFormat="1" ht="30.6" customHeight="1" x14ac:dyDescent="0.25">
      <c r="B19" s="21" t="s">
        <v>316</v>
      </c>
      <c r="C19" s="36" t="s">
        <v>317</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276</v>
      </c>
      <c r="B159" s="44">
        <v>2722.5714285714284</v>
      </c>
      <c r="C159" s="44">
        <v>65.142857142857139</v>
      </c>
      <c r="D159" s="44">
        <v>2363.2857142857142</v>
      </c>
      <c r="E159" s="44">
        <v>5151</v>
      </c>
      <c r="F159" s="95"/>
      <c r="G159" s="2"/>
    </row>
    <row r="160" spans="1:7" x14ac:dyDescent="0.25">
      <c r="A160" s="114" t="s">
        <v>284</v>
      </c>
      <c r="B160" s="44">
        <v>2589</v>
      </c>
      <c r="C160" s="44">
        <v>63</v>
      </c>
      <c r="D160" s="44">
        <v>2156</v>
      </c>
      <c r="E160" s="44">
        <v>4808</v>
      </c>
      <c r="F160" s="95"/>
      <c r="G160" s="2"/>
    </row>
    <row r="161" spans="1:7" x14ac:dyDescent="0.25">
      <c r="A161" s="114" t="s">
        <v>301</v>
      </c>
      <c r="B161" s="44">
        <v>2253.5714285714284</v>
      </c>
      <c r="C161" s="44">
        <v>48.571428571428569</v>
      </c>
      <c r="D161" s="44">
        <v>1923.8571428571429</v>
      </c>
      <c r="E161" s="44">
        <v>4226</v>
      </c>
      <c r="F161" s="95"/>
      <c r="G161" s="2"/>
    </row>
    <row r="162" spans="1:7" x14ac:dyDescent="0.25">
      <c r="A162" s="114" t="s">
        <v>302</v>
      </c>
      <c r="B162" s="44">
        <v>2193</v>
      </c>
      <c r="C162" s="44">
        <v>33.428571428571431</v>
      </c>
      <c r="D162" s="44">
        <v>1776.2857142857142</v>
      </c>
      <c r="E162" s="44">
        <v>4002.7142857142858</v>
      </c>
      <c r="F162" s="95"/>
      <c r="G162" s="2"/>
    </row>
    <row r="163" spans="1:7" x14ac:dyDescent="0.25">
      <c r="A163" s="114" t="s">
        <v>318</v>
      </c>
      <c r="B163" s="44">
        <v>2172</v>
      </c>
      <c r="C163" s="44">
        <v>28.285714285714285</v>
      </c>
      <c r="D163" s="44">
        <v>1749.1428571428571</v>
      </c>
      <c r="E163" s="44">
        <v>3949.4285714285716</v>
      </c>
      <c r="F163" s="95"/>
      <c r="G163" s="2"/>
    </row>
    <row r="164" spans="1:7" x14ac:dyDescent="0.25">
      <c r="A164" s="114" t="s">
        <v>336</v>
      </c>
      <c r="B164" s="44">
        <v>1990.7142857142858</v>
      </c>
      <c r="C164" s="44">
        <v>34</v>
      </c>
      <c r="D164" s="44">
        <v>1654.7142857142858</v>
      </c>
      <c r="E164" s="44">
        <v>3679.4285714285716</v>
      </c>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4"/>
  <sheetViews>
    <sheetView showGridLines="0" zoomScale="89" zoomScaleNormal="90" workbookViewId="0">
      <pane ySplit="3" topLeftCell="A33"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264</v>
      </c>
      <c r="C48" s="208">
        <v>479</v>
      </c>
    </row>
    <row r="49" spans="1:4" x14ac:dyDescent="0.25">
      <c r="A49" s="218">
        <v>3</v>
      </c>
      <c r="B49" s="223" t="s">
        <v>278</v>
      </c>
      <c r="C49" s="208">
        <v>391</v>
      </c>
    </row>
    <row r="50" spans="1:4" x14ac:dyDescent="0.25">
      <c r="A50" s="218">
        <v>4</v>
      </c>
      <c r="B50" s="223" t="s">
        <v>285</v>
      </c>
      <c r="C50" s="208">
        <v>249</v>
      </c>
    </row>
    <row r="51" spans="1:4" x14ac:dyDescent="0.25">
      <c r="A51" s="218">
        <v>5</v>
      </c>
      <c r="B51" s="223" t="s">
        <v>291</v>
      </c>
      <c r="C51" s="208">
        <v>153</v>
      </c>
    </row>
    <row r="52" spans="1:4" x14ac:dyDescent="0.25">
      <c r="A52" s="218">
        <v>6</v>
      </c>
      <c r="B52" s="223" t="s">
        <v>300</v>
      </c>
      <c r="C52" s="2">
        <v>122</v>
      </c>
      <c r="D52" s="79"/>
    </row>
    <row r="53" spans="1:4" x14ac:dyDescent="0.25">
      <c r="A53" s="218">
        <v>7</v>
      </c>
      <c r="B53" s="223" t="s">
        <v>319</v>
      </c>
      <c r="C53" s="2">
        <v>125</v>
      </c>
      <c r="D53" s="79"/>
    </row>
    <row r="54" spans="1:4" x14ac:dyDescent="0.25">
      <c r="A54" s="218">
        <v>8</v>
      </c>
      <c r="B54" s="223" t="s">
        <v>337</v>
      </c>
      <c r="C54" s="2">
        <v>71</v>
      </c>
      <c r="D54"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7"/>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row r="47" spans="1:6" x14ac:dyDescent="0.25">
      <c r="A47" s="11">
        <v>44257</v>
      </c>
      <c r="B47" s="403">
        <v>947</v>
      </c>
      <c r="C47" s="403">
        <v>723</v>
      </c>
      <c r="D47" s="257">
        <v>0.67</v>
      </c>
      <c r="E47" s="113">
        <v>38011</v>
      </c>
      <c r="F47" s="84">
        <v>2.5000000000000001E-2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9"/>
  <sheetViews>
    <sheetView showGridLines="0" zoomScale="89" zoomScaleNormal="90" workbookViewId="0">
      <pane ySplit="3" topLeftCell="A8"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row r="39" spans="1:4" x14ac:dyDescent="0.25">
      <c r="A39" s="415">
        <v>9</v>
      </c>
      <c r="B39" s="226">
        <v>44258</v>
      </c>
      <c r="C39" s="208">
        <v>61</v>
      </c>
      <c r="D39" s="77">
        <v>0.06</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60"/>
  <sheetViews>
    <sheetView workbookViewId="0">
      <pane xSplit="1" ySplit="3" topLeftCell="B349"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row r="355" spans="1:2" x14ac:dyDescent="0.25">
      <c r="A355" s="302">
        <v>44255</v>
      </c>
      <c r="B355" s="128">
        <v>7131</v>
      </c>
    </row>
    <row r="356" spans="1:2" x14ac:dyDescent="0.25">
      <c r="A356" s="302">
        <v>44256</v>
      </c>
      <c r="B356" s="128">
        <v>7131</v>
      </c>
    </row>
    <row r="357" spans="1:2" x14ac:dyDescent="0.25">
      <c r="A357" s="302">
        <v>44257</v>
      </c>
      <c r="B357" s="128">
        <v>7164</v>
      </c>
    </row>
    <row r="358" spans="1:2" x14ac:dyDescent="0.25">
      <c r="A358" s="302">
        <v>44258</v>
      </c>
      <c r="B358" s="128">
        <v>7371</v>
      </c>
    </row>
    <row r="359" spans="1:2" x14ac:dyDescent="0.25">
      <c r="A359" s="302">
        <v>44259</v>
      </c>
      <c r="B359" s="128">
        <v>7398</v>
      </c>
    </row>
    <row r="360" spans="1:2" x14ac:dyDescent="0.25">
      <c r="A360" s="302">
        <v>44260</v>
      </c>
      <c r="B360" s="61">
        <v>7409</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40"/>
  <sheetViews>
    <sheetView topLeftCell="A98" workbookViewId="0">
      <selection activeCell="A98" sqref="A98"/>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265</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
      <c r="A129" s="308">
        <v>44243</v>
      </c>
      <c r="B129" s="304">
        <v>8.0511120199999994E-2</v>
      </c>
      <c r="C129" s="304">
        <v>0.1129251647</v>
      </c>
      <c r="D129" s="304">
        <v>3.40428942E-2</v>
      </c>
      <c r="E129" s="304">
        <v>0.2032235459</v>
      </c>
      <c r="O129" s="483">
        <v>44246</v>
      </c>
      <c r="P129" s="484">
        <v>7.5732919300000007E-2</v>
      </c>
      <c r="Q129" s="484">
        <v>0.11046237759999999</v>
      </c>
      <c r="R129" s="484">
        <v>2.5932150500000001E-2</v>
      </c>
      <c r="S129" s="484">
        <v>0.16118357019999999</v>
      </c>
    </row>
    <row r="130" spans="1:19" x14ac:dyDescent="0.2">
      <c r="A130" s="308">
        <v>44244</v>
      </c>
      <c r="B130" s="304">
        <v>8.4874224400000003E-2</v>
      </c>
      <c r="C130" s="304">
        <v>0.120479009</v>
      </c>
      <c r="D130" s="304">
        <v>3.4339100599999998E-2</v>
      </c>
      <c r="E130" s="304">
        <v>0.20341994229999999</v>
      </c>
      <c r="O130" s="307">
        <v>44249</v>
      </c>
      <c r="P130" s="263">
        <v>0.30544567230000003</v>
      </c>
      <c r="Q130" s="263">
        <v>0.4682621153</v>
      </c>
      <c r="R130" s="263">
        <v>8.1149644399999998E-2</v>
      </c>
      <c r="S130" s="263"/>
    </row>
    <row r="131" spans="1:19" x14ac:dyDescent="0.2">
      <c r="A131" s="308">
        <v>44245</v>
      </c>
      <c r="B131" s="304">
        <v>7.9585158700000005E-2</v>
      </c>
      <c r="C131" s="304">
        <v>0.1111998214</v>
      </c>
      <c r="D131" s="304">
        <v>3.4340092699999998E-2</v>
      </c>
      <c r="E131" s="304">
        <v>0.2139627419</v>
      </c>
      <c r="O131" s="307">
        <v>44250</v>
      </c>
      <c r="P131" s="263">
        <v>0.30636449040000002</v>
      </c>
      <c r="Q131" s="263">
        <v>0.4732004514</v>
      </c>
      <c r="R131" s="263">
        <v>8.3700486599999999E-2</v>
      </c>
      <c r="S131" s="263"/>
    </row>
    <row r="132" spans="1:19" x14ac:dyDescent="0.2">
      <c r="A132" s="424">
        <v>44246</v>
      </c>
      <c r="B132" s="425">
        <v>7.2072072099999995E-2</v>
      </c>
      <c r="C132" s="425">
        <v>0.104169917</v>
      </c>
      <c r="D132" s="425">
        <v>2.7558895E-2</v>
      </c>
      <c r="E132" s="425">
        <v>0.15359828140000001</v>
      </c>
      <c r="O132" s="307">
        <v>44251</v>
      </c>
      <c r="P132" s="263">
        <v>0.30659765049999999</v>
      </c>
      <c r="Q132" s="263">
        <v>0.47446167360000002</v>
      </c>
      <c r="R132" s="263">
        <v>8.1263742700000002E-2</v>
      </c>
      <c r="S132" s="263">
        <v>0.461352657</v>
      </c>
    </row>
    <row r="133" spans="1:19" x14ac:dyDescent="0.2">
      <c r="A133" s="308">
        <v>44249</v>
      </c>
      <c r="B133" s="304">
        <v>0.30597860090000001</v>
      </c>
      <c r="C133" s="304">
        <v>0.46992561049999998</v>
      </c>
      <c r="D133" s="304">
        <v>8.3897237900000005E-2</v>
      </c>
      <c r="E133" s="304">
        <v>0.42693448369999998</v>
      </c>
    </row>
    <row r="134" spans="1:19" x14ac:dyDescent="0.2">
      <c r="A134" s="308">
        <v>44250</v>
      </c>
      <c r="B134" s="304">
        <v>0.30771151140000003</v>
      </c>
      <c r="C134" s="304">
        <v>0.47482171989999999</v>
      </c>
      <c r="D134" s="304">
        <v>8.3411992800000001E-2</v>
      </c>
      <c r="E134" s="304">
        <v>0.43865030669999999</v>
      </c>
    </row>
    <row r="135" spans="1:19" x14ac:dyDescent="0.2">
      <c r="A135" s="308">
        <v>44251</v>
      </c>
      <c r="B135" s="304">
        <v>0.30961795289999999</v>
      </c>
      <c r="C135" s="304">
        <v>0.4758464744</v>
      </c>
      <c r="D135" s="304">
        <v>8.4667688800000002E-2</v>
      </c>
      <c r="E135" s="304">
        <v>0.42956801719999999</v>
      </c>
    </row>
    <row r="136" spans="1:19" x14ac:dyDescent="0.2">
      <c r="A136" s="307">
        <v>44252</v>
      </c>
      <c r="B136" s="263">
        <v>0.30296610480000002</v>
      </c>
      <c r="C136" s="263">
        <v>0.47110252499999999</v>
      </c>
      <c r="D136" s="263">
        <v>7.6538729799999997E-2</v>
      </c>
      <c r="E136" s="263">
        <v>0.47895442360000001</v>
      </c>
    </row>
    <row r="137" spans="1:19" x14ac:dyDescent="0.2">
      <c r="A137" s="307">
        <v>44253</v>
      </c>
      <c r="B137" s="263">
        <v>0.2914386148</v>
      </c>
      <c r="C137" s="263">
        <v>0.45869379640000002</v>
      </c>
      <c r="D137" s="263">
        <v>6.8281809900000004E-2</v>
      </c>
      <c r="E137" s="263">
        <v>0.39994653120000001</v>
      </c>
    </row>
    <row r="138" spans="1:19" x14ac:dyDescent="0.2">
      <c r="A138" s="307">
        <v>44256</v>
      </c>
      <c r="B138" s="263">
        <v>0.3072681712</v>
      </c>
      <c r="C138" s="263">
        <v>0.471805109</v>
      </c>
      <c r="D138" s="263">
        <v>8.6238294399999998E-2</v>
      </c>
      <c r="E138" s="263">
        <v>0.51341251840000002</v>
      </c>
    </row>
    <row r="139" spans="1:19" x14ac:dyDescent="0.2">
      <c r="A139" s="307">
        <v>44257</v>
      </c>
      <c r="B139" s="263">
        <v>0.30991071720000002</v>
      </c>
      <c r="C139" s="263">
        <v>0.47553630289999999</v>
      </c>
      <c r="D139" s="263">
        <v>8.6794563300000002E-2</v>
      </c>
      <c r="E139" s="263">
        <v>0.50533617929999997</v>
      </c>
    </row>
    <row r="140" spans="1:19" x14ac:dyDescent="0.2">
      <c r="A140" s="307">
        <v>44258</v>
      </c>
      <c r="B140" s="263">
        <v>0.31079897350000002</v>
      </c>
      <c r="C140" s="263">
        <v>0.4751468271</v>
      </c>
      <c r="D140" s="263">
        <v>8.9707760600000006E-2</v>
      </c>
      <c r="E140" s="263">
        <v>0.48450288470000002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9"/>
  <sheetViews>
    <sheetView workbookViewId="0">
      <pane xSplit="1" ySplit="3" topLeftCell="B38"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272</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6" spans="1:15" x14ac:dyDescent="0.25">
      <c r="A46" s="25">
        <v>44249</v>
      </c>
      <c r="B46" s="61">
        <v>1445488</v>
      </c>
      <c r="C46" s="61">
        <v>37342</v>
      </c>
    </row>
    <row r="47" spans="1:15" x14ac:dyDescent="0.25">
      <c r="A47" s="25">
        <v>44250</v>
      </c>
      <c r="B47" s="61">
        <v>1465241</v>
      </c>
      <c r="C47" s="61">
        <v>43203</v>
      </c>
    </row>
    <row r="48" spans="1:15" x14ac:dyDescent="0.25">
      <c r="A48" s="25">
        <v>44251</v>
      </c>
      <c r="B48" s="61">
        <v>1488077</v>
      </c>
      <c r="C48" s="61">
        <v>50121</v>
      </c>
    </row>
    <row r="49" spans="1:4" x14ac:dyDescent="0.25">
      <c r="A49" s="25">
        <v>44252</v>
      </c>
      <c r="B49" s="61">
        <v>1515980</v>
      </c>
      <c r="C49" s="61">
        <v>56661</v>
      </c>
    </row>
    <row r="50" spans="1:4" x14ac:dyDescent="0.25">
      <c r="A50" s="25">
        <v>44253</v>
      </c>
      <c r="B50" s="61">
        <v>1542929</v>
      </c>
      <c r="C50" s="61">
        <v>65340</v>
      </c>
    </row>
    <row r="51" spans="1:4" x14ac:dyDescent="0.25">
      <c r="A51" s="25">
        <v>44254</v>
      </c>
      <c r="B51" s="61">
        <v>1570153</v>
      </c>
      <c r="C51" s="61">
        <v>72178</v>
      </c>
    </row>
    <row r="52" spans="1:4" x14ac:dyDescent="0.25">
      <c r="A52" s="25">
        <v>44255</v>
      </c>
      <c r="B52" s="61">
        <v>1593695</v>
      </c>
      <c r="C52" s="61">
        <v>76512</v>
      </c>
    </row>
    <row r="53" spans="1:4" x14ac:dyDescent="0.25">
      <c r="A53" s="25">
        <v>44256</v>
      </c>
      <c r="B53" s="61">
        <v>1611578</v>
      </c>
      <c r="C53" s="61">
        <v>78865</v>
      </c>
    </row>
    <row r="54" spans="1:4" x14ac:dyDescent="0.25">
      <c r="A54" s="25">
        <v>44257</v>
      </c>
      <c r="B54" s="61">
        <v>1634361</v>
      </c>
      <c r="C54" s="61">
        <v>84445</v>
      </c>
    </row>
    <row r="55" spans="1:4" x14ac:dyDescent="0.25">
      <c r="A55" s="25">
        <v>44258</v>
      </c>
      <c r="B55" s="61">
        <v>1661879</v>
      </c>
      <c r="C55" s="61">
        <v>92550</v>
      </c>
    </row>
    <row r="56" spans="1:4" x14ac:dyDescent="0.25">
      <c r="A56" s="25">
        <v>44259</v>
      </c>
      <c r="B56" s="61">
        <v>1688608</v>
      </c>
      <c r="C56" s="61">
        <v>100058</v>
      </c>
    </row>
    <row r="57" spans="1:4" x14ac:dyDescent="0.25">
      <c r="A57" s="25">
        <v>44260</v>
      </c>
      <c r="B57" s="61">
        <v>1717672</v>
      </c>
      <c r="C57" s="61">
        <v>108197</v>
      </c>
      <c r="D57" s="363"/>
    </row>
    <row r="59" spans="1:4" x14ac:dyDescent="0.25">
      <c r="B59" s="489"/>
      <c r="C59" s="489"/>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44"/>
  <sheetViews>
    <sheetView zoomScaleNormal="100" workbookViewId="0">
      <pane xSplit="1" ySplit="4" topLeftCell="B23"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27" width="5.7109375" style="434" customWidth="1"/>
    <col min="28" max="34" width="14.42578125" style="434" customWidth="1"/>
    <col min="35" max="16384" width="9.42578125" style="369"/>
  </cols>
  <sheetData>
    <row r="1" spans="1:36" x14ac:dyDescent="0.25">
      <c r="A1" s="428" t="s">
        <v>323</v>
      </c>
      <c r="AJ1" s="60" t="s">
        <v>29</v>
      </c>
    </row>
    <row r="3" spans="1:36" ht="39" customHeight="1" x14ac:dyDescent="0.25">
      <c r="A3" s="518" t="s">
        <v>0</v>
      </c>
      <c r="B3" s="520" t="s">
        <v>327</v>
      </c>
      <c r="C3" s="521"/>
      <c r="D3" s="521"/>
      <c r="E3" s="521"/>
      <c r="F3" s="522"/>
      <c r="G3" s="523" t="s">
        <v>328</v>
      </c>
      <c r="H3" s="524"/>
      <c r="I3" s="524"/>
      <c r="J3" s="524"/>
      <c r="K3" s="525"/>
      <c r="L3" s="526" t="s">
        <v>329</v>
      </c>
      <c r="M3" s="527"/>
      <c r="N3" s="528"/>
      <c r="O3" s="526" t="s">
        <v>330</v>
      </c>
      <c r="P3" s="527"/>
      <c r="Q3" s="528"/>
      <c r="R3" s="526" t="s">
        <v>331</v>
      </c>
      <c r="S3" s="527"/>
      <c r="T3" s="528"/>
      <c r="U3" s="526" t="s">
        <v>332</v>
      </c>
      <c r="V3" s="527"/>
      <c r="W3" s="528"/>
      <c r="X3" s="526" t="s">
        <v>333</v>
      </c>
      <c r="Y3" s="527"/>
      <c r="Z3" s="528"/>
      <c r="AA3" s="485"/>
      <c r="AB3" s="520" t="s">
        <v>326</v>
      </c>
      <c r="AC3" s="521"/>
      <c r="AD3" s="521"/>
      <c r="AE3" s="521"/>
      <c r="AF3" s="522"/>
      <c r="AG3" s="485"/>
      <c r="AH3" s="485"/>
    </row>
    <row r="4" spans="1:36" ht="78.75" customHeight="1" x14ac:dyDescent="0.25">
      <c r="A4" s="519"/>
      <c r="B4" s="440" t="s">
        <v>266</v>
      </c>
      <c r="C4" s="430" t="s">
        <v>267</v>
      </c>
      <c r="D4" s="431" t="s">
        <v>279</v>
      </c>
      <c r="E4" s="430" t="s">
        <v>268</v>
      </c>
      <c r="F4" s="435" t="s">
        <v>282</v>
      </c>
      <c r="G4" s="432" t="s">
        <v>266</v>
      </c>
      <c r="H4" s="430" t="s">
        <v>269</v>
      </c>
      <c r="I4" s="436" t="s">
        <v>280</v>
      </c>
      <c r="J4" s="430" t="s">
        <v>270</v>
      </c>
      <c r="K4" s="435" t="s">
        <v>283</v>
      </c>
      <c r="L4" s="432" t="s">
        <v>266</v>
      </c>
      <c r="M4" s="430" t="s">
        <v>271</v>
      </c>
      <c r="N4" s="435" t="s">
        <v>281</v>
      </c>
      <c r="O4" s="432" t="s">
        <v>266</v>
      </c>
      <c r="P4" s="430" t="s">
        <v>271</v>
      </c>
      <c r="Q4" s="435" t="s">
        <v>281</v>
      </c>
      <c r="R4" s="432" t="s">
        <v>266</v>
      </c>
      <c r="S4" s="430" t="s">
        <v>271</v>
      </c>
      <c r="T4" s="435" t="s">
        <v>281</v>
      </c>
      <c r="U4" s="432" t="s">
        <v>266</v>
      </c>
      <c r="V4" s="430" t="s">
        <v>271</v>
      </c>
      <c r="W4" s="435" t="s">
        <v>281</v>
      </c>
      <c r="X4" s="432" t="s">
        <v>266</v>
      </c>
      <c r="Y4" s="430" t="s">
        <v>271</v>
      </c>
      <c r="Z4" s="435" t="s">
        <v>281</v>
      </c>
      <c r="AA4" s="487"/>
      <c r="AB4" s="440" t="s">
        <v>334</v>
      </c>
      <c r="AC4" s="430" t="s">
        <v>267</v>
      </c>
      <c r="AD4" s="431" t="s">
        <v>279</v>
      </c>
      <c r="AE4" s="430" t="s">
        <v>268</v>
      </c>
      <c r="AF4" s="435" t="s">
        <v>282</v>
      </c>
      <c r="AG4" s="487"/>
      <c r="AH4" s="487"/>
    </row>
    <row r="5" spans="1:36"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277</v>
      </c>
      <c r="R7" s="438"/>
      <c r="T7" s="433"/>
      <c r="U7" s="446"/>
      <c r="W7" s="433"/>
      <c r="X7" s="446"/>
      <c r="Z7" s="433"/>
      <c r="AB7" s="446"/>
      <c r="AF7" s="433"/>
    </row>
    <row r="8" spans="1:36"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277</v>
      </c>
      <c r="T8" s="433"/>
      <c r="U8" s="446"/>
      <c r="W8" s="433"/>
      <c r="X8" s="446"/>
      <c r="Z8" s="433"/>
      <c r="AB8" s="446"/>
      <c r="AF8" s="433"/>
    </row>
    <row r="9" spans="1:36"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277</v>
      </c>
      <c r="T9" s="433"/>
      <c r="U9" s="446"/>
      <c r="W9" s="433"/>
      <c r="X9" s="446"/>
      <c r="Z9" s="433"/>
      <c r="AB9" s="446"/>
      <c r="AF9" s="433"/>
    </row>
    <row r="10" spans="1:36" x14ac:dyDescent="0.25">
      <c r="A10" s="429">
        <v>44226</v>
      </c>
      <c r="F10" s="433"/>
      <c r="K10" s="433"/>
      <c r="N10" s="433"/>
      <c r="O10" s="438"/>
      <c r="Q10" s="433"/>
      <c r="T10" s="433"/>
      <c r="U10" s="446"/>
      <c r="W10" s="433"/>
      <c r="X10" s="446"/>
      <c r="Z10" s="433"/>
      <c r="AB10" s="446"/>
      <c r="AF10" s="433"/>
    </row>
    <row r="11" spans="1:36" x14ac:dyDescent="0.25">
      <c r="A11" s="429">
        <v>44227</v>
      </c>
      <c r="F11" s="433"/>
      <c r="K11" s="433"/>
      <c r="N11" s="433"/>
      <c r="O11" s="438"/>
      <c r="Q11" s="433"/>
      <c r="T11" s="433"/>
      <c r="U11" s="446"/>
      <c r="W11" s="433"/>
      <c r="X11" s="446"/>
      <c r="Z11" s="433"/>
      <c r="AB11" s="446"/>
      <c r="AF11" s="433"/>
    </row>
    <row r="12" spans="1:36"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277</v>
      </c>
      <c r="R12" s="437">
        <v>26059</v>
      </c>
      <c r="S12" s="442">
        <v>190000</v>
      </c>
      <c r="T12" s="433">
        <f t="shared" ref="T12" si="10">R12/S12</f>
        <v>0.13715263157894736</v>
      </c>
      <c r="U12" s="446"/>
      <c r="W12" s="433"/>
      <c r="X12" s="446"/>
      <c r="Z12" s="433"/>
      <c r="AB12" s="446"/>
      <c r="AF12" s="433"/>
    </row>
    <row r="13" spans="1:36"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277</v>
      </c>
      <c r="R13" s="437">
        <v>39364</v>
      </c>
      <c r="S13" s="442">
        <v>190000</v>
      </c>
      <c r="T13" s="433">
        <f t="shared" ref="T13" si="16">R13/S13</f>
        <v>0.20717894736842105</v>
      </c>
      <c r="U13" s="446"/>
      <c r="W13" s="433"/>
      <c r="X13" s="446"/>
      <c r="Z13" s="433"/>
      <c r="AB13" s="446"/>
      <c r="AF13" s="433"/>
    </row>
    <row r="14" spans="1:36"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277</v>
      </c>
      <c r="R14" s="437">
        <v>53851</v>
      </c>
      <c r="S14" s="442">
        <v>190000</v>
      </c>
      <c r="T14" s="433">
        <f t="shared" ref="T14" si="22">R14/S14</f>
        <v>0.28342631578947369</v>
      </c>
      <c r="U14" s="446"/>
      <c r="W14" s="433"/>
      <c r="X14" s="446"/>
      <c r="Z14" s="433"/>
      <c r="AB14" s="446"/>
      <c r="AF14" s="433"/>
    </row>
    <row r="15" spans="1:36"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277</v>
      </c>
      <c r="R15" s="437">
        <v>71596</v>
      </c>
      <c r="S15" s="442">
        <v>190000</v>
      </c>
      <c r="T15" s="433">
        <f t="shared" ref="T15" si="28">R15/S15</f>
        <v>0.37682105263157895</v>
      </c>
      <c r="U15" s="446"/>
      <c r="W15" s="433"/>
      <c r="X15" s="446"/>
      <c r="Z15" s="433"/>
      <c r="AB15" s="446"/>
      <c r="AF15" s="433"/>
    </row>
    <row r="16" spans="1:36"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277</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277</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277</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277</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277</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277</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277</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25">
      <c r="A23" s="445">
        <v>44239</v>
      </c>
      <c r="B23" s="439">
        <v>30027</v>
      </c>
      <c r="C23" s="442">
        <v>30000</v>
      </c>
      <c r="D23" s="447" t="s">
        <v>277</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277</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25">
      <c r="A24" s="445">
        <v>44240</v>
      </c>
      <c r="B24" s="439">
        <v>30063</v>
      </c>
      <c r="C24" s="442">
        <v>30000</v>
      </c>
      <c r="D24" s="447" t="s">
        <v>277</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277</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25">
      <c r="A25" s="445">
        <v>44241</v>
      </c>
      <c r="B25" s="439">
        <v>30076</v>
      </c>
      <c r="C25" s="442">
        <v>30000</v>
      </c>
      <c r="D25" s="447" t="s">
        <v>277</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277</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25">
      <c r="A26" s="445">
        <v>44242</v>
      </c>
      <c r="B26" s="439">
        <v>30103</v>
      </c>
      <c r="C26" s="442">
        <v>30000</v>
      </c>
      <c r="D26" s="447" t="s">
        <v>277</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277</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25">
      <c r="A27" s="445">
        <v>44243</v>
      </c>
      <c r="B27" s="439">
        <v>30218</v>
      </c>
      <c r="C27" s="442">
        <v>30000</v>
      </c>
      <c r="D27" s="447" t="s">
        <v>277</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298</v>
      </c>
      <c r="N27" s="433"/>
      <c r="O27" s="437">
        <v>283622</v>
      </c>
      <c r="P27" s="442">
        <v>230000</v>
      </c>
      <c r="Q27" s="433" t="s">
        <v>277</v>
      </c>
      <c r="R27" s="461" t="s">
        <v>298</v>
      </c>
      <c r="T27" s="433"/>
      <c r="U27" s="461" t="s">
        <v>298</v>
      </c>
      <c r="V27" s="442"/>
      <c r="W27" s="433"/>
      <c r="X27" s="446"/>
      <c r="Z27" s="433"/>
      <c r="AB27" s="446"/>
      <c r="AF27" s="433"/>
    </row>
    <row r="28" spans="1:32" x14ac:dyDescent="0.25">
      <c r="A28" s="445">
        <v>44244</v>
      </c>
      <c r="B28" s="439">
        <v>30355</v>
      </c>
      <c r="C28" s="442">
        <v>30000</v>
      </c>
      <c r="D28" s="447" t="s">
        <v>277</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298</v>
      </c>
      <c r="N28" s="433"/>
      <c r="O28" s="437">
        <v>285054</v>
      </c>
      <c r="P28" s="442">
        <v>230000</v>
      </c>
      <c r="Q28" s="433" t="s">
        <v>277</v>
      </c>
      <c r="R28" s="461" t="s">
        <v>298</v>
      </c>
      <c r="T28" s="433"/>
      <c r="U28" s="461" t="s">
        <v>298</v>
      </c>
      <c r="V28" s="442"/>
      <c r="W28" s="433"/>
      <c r="X28" s="438">
        <v>143752</v>
      </c>
      <c r="Y28" s="442">
        <v>179267</v>
      </c>
      <c r="Z28" s="433">
        <f t="shared" ref="Z28:Z33" si="94">X28/Y28</f>
        <v>0.801887687081281</v>
      </c>
      <c r="AB28" s="446"/>
      <c r="AF28" s="433"/>
    </row>
    <row r="29" spans="1:32" x14ac:dyDescent="0.25">
      <c r="A29" s="445">
        <v>44245</v>
      </c>
      <c r="B29" s="439">
        <v>30501</v>
      </c>
      <c r="C29" s="442">
        <v>30000</v>
      </c>
      <c r="D29" s="447" t="s">
        <v>277</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298</v>
      </c>
      <c r="N29" s="433"/>
      <c r="O29" s="437">
        <v>286355</v>
      </c>
      <c r="P29" s="442">
        <v>230000</v>
      </c>
      <c r="Q29" s="433" t="s">
        <v>277</v>
      </c>
      <c r="R29" s="461" t="s">
        <v>298</v>
      </c>
      <c r="T29" s="433"/>
      <c r="U29" s="461" t="s">
        <v>298</v>
      </c>
      <c r="V29" s="442"/>
      <c r="W29" s="433"/>
      <c r="X29" s="438">
        <v>148168</v>
      </c>
      <c r="Y29" s="442">
        <v>179267</v>
      </c>
      <c r="Z29" s="433">
        <f t="shared" si="94"/>
        <v>0.82652133409941597</v>
      </c>
      <c r="AB29" s="446"/>
      <c r="AF29" s="433"/>
    </row>
    <row r="30" spans="1:32" x14ac:dyDescent="0.25">
      <c r="A30" s="445">
        <v>44246</v>
      </c>
      <c r="B30" s="439">
        <v>30670</v>
      </c>
      <c r="C30" s="442">
        <v>30000</v>
      </c>
      <c r="D30" s="447" t="s">
        <v>277</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298</v>
      </c>
      <c r="N30" s="433"/>
      <c r="O30" s="437">
        <v>287800</v>
      </c>
      <c r="P30" s="442">
        <v>230000</v>
      </c>
      <c r="Q30" s="433" t="s">
        <v>277</v>
      </c>
      <c r="R30" s="461" t="s">
        <v>298</v>
      </c>
      <c r="T30" s="433"/>
      <c r="U30" s="461" t="s">
        <v>298</v>
      </c>
      <c r="V30" s="442"/>
      <c r="W30" s="433"/>
      <c r="X30" s="438">
        <v>151046</v>
      </c>
      <c r="Y30" s="442">
        <v>179267</v>
      </c>
      <c r="Z30" s="433">
        <f t="shared" si="94"/>
        <v>0.84257559952473127</v>
      </c>
      <c r="AB30" s="446"/>
      <c r="AF30" s="433"/>
    </row>
    <row r="31" spans="1:32" x14ac:dyDescent="0.25">
      <c r="A31" s="445">
        <v>44247</v>
      </c>
      <c r="B31" s="439">
        <v>30826</v>
      </c>
      <c r="C31" s="442">
        <v>30000</v>
      </c>
      <c r="D31" s="447" t="s">
        <v>277</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298</v>
      </c>
      <c r="N31" s="433"/>
      <c r="O31" s="437">
        <v>289059</v>
      </c>
      <c r="P31" s="442">
        <v>230000</v>
      </c>
      <c r="Q31" s="433" t="s">
        <v>277</v>
      </c>
      <c r="R31" s="461" t="s">
        <v>298</v>
      </c>
      <c r="T31" s="433"/>
      <c r="U31" s="461" t="s">
        <v>298</v>
      </c>
      <c r="V31" s="442"/>
      <c r="W31" s="433"/>
      <c r="X31" s="438">
        <v>153636</v>
      </c>
      <c r="Y31" s="442">
        <v>179267</v>
      </c>
      <c r="Z31" s="433">
        <f t="shared" si="94"/>
        <v>0.85702332275321169</v>
      </c>
      <c r="AB31" s="446"/>
      <c r="AF31" s="433"/>
    </row>
    <row r="32" spans="1:32" x14ac:dyDescent="0.25">
      <c r="A32" s="445">
        <v>44248</v>
      </c>
      <c r="B32" s="439">
        <v>30861</v>
      </c>
      <c r="C32" s="442">
        <v>30000</v>
      </c>
      <c r="D32" s="447" t="s">
        <v>277</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298</v>
      </c>
      <c r="N32" s="433"/>
      <c r="O32" s="437">
        <v>289670</v>
      </c>
      <c r="P32" s="442">
        <v>230000</v>
      </c>
      <c r="Q32" s="433" t="s">
        <v>277</v>
      </c>
      <c r="R32" s="461" t="s">
        <v>298</v>
      </c>
      <c r="T32" s="433"/>
      <c r="U32" s="461" t="s">
        <v>298</v>
      </c>
      <c r="V32" s="442"/>
      <c r="W32" s="433"/>
      <c r="X32" s="438">
        <v>154399</v>
      </c>
      <c r="Y32" s="442">
        <v>179267</v>
      </c>
      <c r="Z32" s="433">
        <f t="shared" si="94"/>
        <v>0.86127954392052075</v>
      </c>
      <c r="AB32" s="446"/>
      <c r="AF32" s="433"/>
    </row>
    <row r="33" spans="1:32" x14ac:dyDescent="0.25">
      <c r="A33" s="445">
        <v>44249</v>
      </c>
      <c r="B33" s="439">
        <v>30941</v>
      </c>
      <c r="C33" s="442">
        <v>30000</v>
      </c>
      <c r="D33" s="447" t="s">
        <v>277</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298</v>
      </c>
      <c r="N33" s="433"/>
      <c r="O33" s="437">
        <v>290103</v>
      </c>
      <c r="P33" s="442">
        <v>230000</v>
      </c>
      <c r="Q33" s="433" t="s">
        <v>277</v>
      </c>
      <c r="R33" s="461" t="s">
        <v>298</v>
      </c>
      <c r="T33" s="433"/>
      <c r="U33" s="461" t="s">
        <v>298</v>
      </c>
      <c r="V33" s="442"/>
      <c r="W33" s="433"/>
      <c r="X33" s="438">
        <v>154735</v>
      </c>
      <c r="Y33" s="442">
        <v>179267</v>
      </c>
      <c r="Z33" s="433">
        <f t="shared" si="94"/>
        <v>0.86315384315016153</v>
      </c>
      <c r="AB33" s="446"/>
      <c r="AF33" s="433"/>
    </row>
    <row r="34" spans="1:32" x14ac:dyDescent="0.25">
      <c r="A34" s="445">
        <v>44250</v>
      </c>
      <c r="B34" s="439">
        <v>31035</v>
      </c>
      <c r="C34" s="442">
        <v>30000</v>
      </c>
      <c r="D34" s="447" t="s">
        <v>277</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298</v>
      </c>
      <c r="N34" s="433"/>
      <c r="O34" s="437">
        <v>291263</v>
      </c>
      <c r="P34" s="442">
        <v>230000</v>
      </c>
      <c r="Q34" s="433" t="s">
        <v>277</v>
      </c>
      <c r="R34" s="461" t="s">
        <v>298</v>
      </c>
      <c r="T34" s="433"/>
      <c r="U34" s="461" t="s">
        <v>298</v>
      </c>
      <c r="V34" s="442"/>
      <c r="W34" s="433"/>
      <c r="X34" s="438">
        <v>155944</v>
      </c>
      <c r="Y34" s="442">
        <v>179267</v>
      </c>
      <c r="Z34" s="433">
        <f t="shared" ref="Z34" si="113">X34/Y34</f>
        <v>0.86989797341395791</v>
      </c>
      <c r="AB34" s="446"/>
      <c r="AF34" s="433"/>
    </row>
    <row r="35" spans="1:32" x14ac:dyDescent="0.25">
      <c r="A35" s="445">
        <v>44251</v>
      </c>
      <c r="B35" s="439">
        <v>31116</v>
      </c>
      <c r="C35" s="442">
        <v>30000</v>
      </c>
      <c r="D35" s="447" t="s">
        <v>277</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298</v>
      </c>
      <c r="N35" s="433"/>
      <c r="O35" s="437">
        <v>292690</v>
      </c>
      <c r="P35" s="442">
        <v>230000</v>
      </c>
      <c r="Q35" s="433" t="s">
        <v>277</v>
      </c>
      <c r="R35" s="461" t="s">
        <v>298</v>
      </c>
      <c r="T35" s="433"/>
      <c r="U35" s="461" t="s">
        <v>298</v>
      </c>
      <c r="V35" s="442"/>
      <c r="W35" s="433"/>
      <c r="X35" s="438">
        <v>157094</v>
      </c>
      <c r="Y35" s="442">
        <v>179267</v>
      </c>
      <c r="Z35" s="433">
        <f t="shared" ref="Z35" si="117">X35/Y35</f>
        <v>0.87631298565826388</v>
      </c>
      <c r="AB35" s="446"/>
      <c r="AF35" s="433"/>
    </row>
    <row r="36" spans="1:32" x14ac:dyDescent="0.25">
      <c r="A36" s="445">
        <v>44252</v>
      </c>
      <c r="B36" s="439">
        <v>31218</v>
      </c>
      <c r="C36" s="442">
        <v>30000</v>
      </c>
      <c r="D36" s="447" t="s">
        <v>277</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298</v>
      </c>
      <c r="N36" s="433"/>
      <c r="O36" s="437">
        <v>294288</v>
      </c>
      <c r="P36" s="442">
        <v>230000</v>
      </c>
      <c r="Q36" s="433" t="s">
        <v>277</v>
      </c>
      <c r="R36" s="461" t="s">
        <v>298</v>
      </c>
      <c r="T36" s="433"/>
      <c r="U36" s="461" t="s">
        <v>298</v>
      </c>
      <c r="V36" s="442"/>
      <c r="W36" s="433"/>
      <c r="X36" s="438">
        <v>158018</v>
      </c>
      <c r="Y36" s="442">
        <v>179267</v>
      </c>
      <c r="Z36" s="433">
        <f t="shared" ref="Z36" si="121">X36/Y36</f>
        <v>0.88146730853977584</v>
      </c>
      <c r="AB36" s="446"/>
      <c r="AF36" s="433"/>
    </row>
    <row r="37" spans="1:32" x14ac:dyDescent="0.25">
      <c r="A37" s="445">
        <v>44253</v>
      </c>
      <c r="B37" s="439">
        <v>31323</v>
      </c>
      <c r="C37" s="442">
        <v>30000</v>
      </c>
      <c r="D37" s="447" t="s">
        <v>277</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298</v>
      </c>
      <c r="N37" s="433"/>
      <c r="O37" s="437">
        <v>296256</v>
      </c>
      <c r="P37" s="442">
        <v>230000</v>
      </c>
      <c r="Q37" s="433" t="s">
        <v>277</v>
      </c>
      <c r="R37" s="461" t="s">
        <v>298</v>
      </c>
      <c r="T37" s="433"/>
      <c r="U37" s="461" t="s">
        <v>298</v>
      </c>
      <c r="V37" s="442"/>
      <c r="W37" s="433"/>
      <c r="X37" s="438">
        <v>158843</v>
      </c>
      <c r="Y37" s="442">
        <v>179267</v>
      </c>
      <c r="Z37" s="433">
        <f t="shared" ref="Z37" si="125">X37/Y37</f>
        <v>0.88606938254112577</v>
      </c>
      <c r="AB37" s="446"/>
      <c r="AF37" s="433"/>
    </row>
    <row r="38" spans="1:32" x14ac:dyDescent="0.25">
      <c r="A38" s="445">
        <v>44254</v>
      </c>
      <c r="B38" s="439">
        <v>31419</v>
      </c>
      <c r="C38" s="442">
        <v>30000</v>
      </c>
      <c r="D38" s="447" t="s">
        <v>277</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298</v>
      </c>
      <c r="N38" s="433"/>
      <c r="O38" s="437">
        <v>298568</v>
      </c>
      <c r="P38" s="442">
        <v>230000</v>
      </c>
      <c r="Q38" s="433" t="s">
        <v>277</v>
      </c>
      <c r="R38" s="461" t="s">
        <v>298</v>
      </c>
      <c r="T38" s="433"/>
      <c r="U38" s="461" t="s">
        <v>298</v>
      </c>
      <c r="V38" s="442"/>
      <c r="W38" s="433"/>
      <c r="X38" s="438">
        <v>159682</v>
      </c>
      <c r="Y38" s="442">
        <v>179267</v>
      </c>
      <c r="Z38" s="433">
        <f t="shared" ref="Z38" si="129">X38/Y38</f>
        <v>0.89074955234371078</v>
      </c>
      <c r="AB38" s="446"/>
      <c r="AF38" s="433"/>
    </row>
    <row r="39" spans="1:32" x14ac:dyDescent="0.25">
      <c r="A39" s="445">
        <v>44255</v>
      </c>
      <c r="B39" s="439">
        <v>31490</v>
      </c>
      <c r="C39" s="442">
        <v>30000</v>
      </c>
      <c r="D39" s="447" t="s">
        <v>277</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298</v>
      </c>
      <c r="N39" s="433"/>
      <c r="O39" s="437">
        <v>299587</v>
      </c>
      <c r="P39" s="442">
        <v>230000</v>
      </c>
      <c r="Q39" s="433" t="s">
        <v>277</v>
      </c>
      <c r="R39" s="461" t="s">
        <v>298</v>
      </c>
      <c r="T39" s="433"/>
      <c r="U39" s="461" t="s">
        <v>298</v>
      </c>
      <c r="V39" s="442"/>
      <c r="W39" s="433"/>
      <c r="X39" s="438">
        <v>160025</v>
      </c>
      <c r="Y39" s="442">
        <v>179267</v>
      </c>
      <c r="Z39" s="433">
        <f t="shared" ref="Z39" si="133">X39/Y39</f>
        <v>0.89266289947396904</v>
      </c>
      <c r="AB39" s="446"/>
      <c r="AF39" s="433"/>
    </row>
    <row r="40" spans="1:32" x14ac:dyDescent="0.25">
      <c r="A40" s="445">
        <v>44256</v>
      </c>
      <c r="B40" s="439">
        <v>31521</v>
      </c>
      <c r="C40" s="442">
        <v>30000</v>
      </c>
      <c r="D40" s="447" t="s">
        <v>277</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298</v>
      </c>
      <c r="N40" s="433"/>
      <c r="O40" s="437">
        <v>300147</v>
      </c>
      <c r="P40" s="442">
        <v>230000</v>
      </c>
      <c r="Q40" s="433" t="s">
        <v>277</v>
      </c>
      <c r="R40" s="461" t="s">
        <v>298</v>
      </c>
      <c r="T40" s="433"/>
      <c r="U40" s="461" t="s">
        <v>298</v>
      </c>
      <c r="V40" s="442"/>
      <c r="W40" s="433"/>
      <c r="X40" s="438">
        <v>160157</v>
      </c>
      <c r="Y40" s="442">
        <v>179267</v>
      </c>
      <c r="Z40" s="433">
        <f t="shared" ref="Z40" si="137">X40/Y40</f>
        <v>0.89339923131418497</v>
      </c>
      <c r="AB40" s="488">
        <v>13878</v>
      </c>
      <c r="AC40" s="442">
        <v>30000</v>
      </c>
      <c r="AD40" s="434">
        <f>AB40/AC40</f>
        <v>0.46260000000000001</v>
      </c>
      <c r="AE40" s="442">
        <v>32000</v>
      </c>
      <c r="AF40" s="433">
        <f t="shared" ref="AF40" si="138">AB40/AE40</f>
        <v>0.4336875</v>
      </c>
    </row>
    <row r="41" spans="1:32" x14ac:dyDescent="0.25">
      <c r="A41" s="445">
        <v>44257</v>
      </c>
      <c r="B41" s="439">
        <v>31619</v>
      </c>
      <c r="C41" s="442">
        <v>30000</v>
      </c>
      <c r="D41" s="447" t="s">
        <v>277</v>
      </c>
      <c r="E41" s="442">
        <v>32000</v>
      </c>
      <c r="F41" s="433">
        <f t="shared" ref="F41" si="139">B41/E41</f>
        <v>0.98809374999999999</v>
      </c>
      <c r="G41" s="437">
        <v>44464</v>
      </c>
      <c r="H41" s="442">
        <v>45000</v>
      </c>
      <c r="I41" s="434">
        <f t="shared" ref="I41" si="140">G41/H41</f>
        <v>0.98808888888888891</v>
      </c>
      <c r="J41" s="442">
        <v>52000</v>
      </c>
      <c r="K41" s="433">
        <f t="shared" ref="K41" si="141">G41/J41</f>
        <v>0.85507692307692307</v>
      </c>
      <c r="L41" s="461" t="s">
        <v>298</v>
      </c>
      <c r="N41" s="433"/>
      <c r="O41" s="437">
        <v>301484</v>
      </c>
      <c r="P41" s="442">
        <v>230000</v>
      </c>
      <c r="Q41" s="433" t="s">
        <v>277</v>
      </c>
      <c r="R41" s="461" t="s">
        <v>298</v>
      </c>
      <c r="T41" s="433"/>
      <c r="U41" s="461" t="s">
        <v>298</v>
      </c>
      <c r="V41" s="442"/>
      <c r="W41" s="433"/>
      <c r="X41" s="438">
        <v>160363</v>
      </c>
      <c r="Y41" s="442">
        <v>179267</v>
      </c>
      <c r="Z41" s="433">
        <f t="shared" ref="Z41" si="142">X41/Y41</f>
        <v>0.89454835524664322</v>
      </c>
      <c r="AB41" s="488">
        <v>14449</v>
      </c>
      <c r="AC41" s="442">
        <v>30000</v>
      </c>
      <c r="AD41" s="434">
        <f>AB41/AC41</f>
        <v>0.48163333333333336</v>
      </c>
      <c r="AE41" s="442">
        <v>32000</v>
      </c>
      <c r="AF41" s="433">
        <f t="shared" ref="AF41" si="143">AB41/AE41</f>
        <v>0.45153125</v>
      </c>
    </row>
    <row r="42" spans="1:32" x14ac:dyDescent="0.25">
      <c r="A42" s="445">
        <v>44258</v>
      </c>
      <c r="B42" s="439">
        <v>31707</v>
      </c>
      <c r="C42" s="442">
        <v>30000</v>
      </c>
      <c r="D42" s="447" t="s">
        <v>277</v>
      </c>
      <c r="E42" s="442">
        <v>32000</v>
      </c>
      <c r="F42" s="433">
        <f t="shared" ref="F42" si="144">B42/E42</f>
        <v>0.99084375000000002</v>
      </c>
      <c r="G42" s="437">
        <v>44770</v>
      </c>
      <c r="H42" s="442">
        <v>45000</v>
      </c>
      <c r="I42" s="434">
        <f t="shared" ref="I42" si="145">G42/H42</f>
        <v>0.99488888888888893</v>
      </c>
      <c r="J42" s="442">
        <v>52000</v>
      </c>
      <c r="K42" s="433">
        <f t="shared" ref="K42" si="146">G42/J42</f>
        <v>0.86096153846153844</v>
      </c>
      <c r="L42" s="461" t="s">
        <v>298</v>
      </c>
      <c r="N42" s="433"/>
      <c r="O42" s="437">
        <v>303103</v>
      </c>
      <c r="P42" s="442">
        <v>230000</v>
      </c>
      <c r="Q42" s="433" t="s">
        <v>277</v>
      </c>
      <c r="R42" s="461" t="s">
        <v>298</v>
      </c>
      <c r="T42" s="433"/>
      <c r="U42" s="461" t="s">
        <v>298</v>
      </c>
      <c r="V42" s="442"/>
      <c r="W42" s="433"/>
      <c r="X42" s="438">
        <v>160694</v>
      </c>
      <c r="Y42" s="442">
        <v>179267</v>
      </c>
      <c r="Z42" s="433">
        <f t="shared" ref="Z42" si="147">X42/Y42</f>
        <v>0.89639476311870003</v>
      </c>
      <c r="AB42" s="488">
        <v>15075</v>
      </c>
      <c r="AC42" s="442">
        <v>30000</v>
      </c>
      <c r="AD42" s="434">
        <f>AB42/AC42</f>
        <v>0.50249999999999995</v>
      </c>
      <c r="AE42" s="442">
        <v>32000</v>
      </c>
      <c r="AF42" s="433">
        <f t="shared" ref="AF42" si="148">AB42/AE42</f>
        <v>0.47109374999999998</v>
      </c>
    </row>
    <row r="43" spans="1:32" x14ac:dyDescent="0.25">
      <c r="A43" s="445">
        <v>44259</v>
      </c>
      <c r="B43" s="439">
        <v>31790</v>
      </c>
      <c r="C43" s="442">
        <v>30000</v>
      </c>
      <c r="D43" s="447" t="s">
        <v>277</v>
      </c>
      <c r="E43" s="442">
        <v>32000</v>
      </c>
      <c r="F43" s="433">
        <f t="shared" ref="F43" si="149">B43/E43</f>
        <v>0.99343749999999997</v>
      </c>
      <c r="G43" s="437">
        <v>45060</v>
      </c>
      <c r="H43" s="442">
        <v>45000</v>
      </c>
      <c r="I43" s="447" t="s">
        <v>277</v>
      </c>
      <c r="J43" s="442">
        <v>52000</v>
      </c>
      <c r="K43" s="433">
        <f t="shared" ref="K43" si="150">G43/J43</f>
        <v>0.86653846153846159</v>
      </c>
      <c r="L43" s="461" t="s">
        <v>298</v>
      </c>
      <c r="N43" s="433"/>
      <c r="O43" s="437">
        <v>304760</v>
      </c>
      <c r="P43" s="442">
        <v>230000</v>
      </c>
      <c r="Q43" s="433" t="s">
        <v>277</v>
      </c>
      <c r="R43" s="461" t="s">
        <v>298</v>
      </c>
      <c r="T43" s="433"/>
      <c r="U43" s="461" t="s">
        <v>298</v>
      </c>
      <c r="V43" s="442"/>
      <c r="W43" s="433"/>
      <c r="X43" s="438">
        <v>161101</v>
      </c>
      <c r="Y43" s="442">
        <v>179267</v>
      </c>
      <c r="Z43" s="433">
        <f t="shared" ref="Z43" si="151">X43/Y43</f>
        <v>0.89866511962603268</v>
      </c>
      <c r="AB43" s="488">
        <v>15885</v>
      </c>
      <c r="AC43" s="442">
        <v>30000</v>
      </c>
      <c r="AD43" s="434">
        <f>AB43/AC43</f>
        <v>0.52949999999999997</v>
      </c>
      <c r="AE43" s="442">
        <v>32000</v>
      </c>
      <c r="AF43" s="433">
        <f t="shared" ref="AF43" si="152">AB43/AE43</f>
        <v>0.49640624999999999</v>
      </c>
    </row>
    <row r="44" spans="1:32" x14ac:dyDescent="0.25">
      <c r="A44" s="445">
        <v>44260</v>
      </c>
      <c r="B44" s="439">
        <v>31923</v>
      </c>
      <c r="C44" s="442">
        <v>30000</v>
      </c>
      <c r="D44" s="447" t="s">
        <v>277</v>
      </c>
      <c r="E44" s="442">
        <v>32000</v>
      </c>
      <c r="F44" s="462">
        <f t="shared" ref="F44" si="153">B44/E44</f>
        <v>0.99759374999999995</v>
      </c>
      <c r="G44" s="437">
        <v>45296</v>
      </c>
      <c r="H44" s="442">
        <v>45000</v>
      </c>
      <c r="I44" s="447" t="s">
        <v>277</v>
      </c>
      <c r="J44" s="442">
        <v>52000</v>
      </c>
      <c r="K44" s="433">
        <f t="shared" ref="K44" si="154">G44/J44</f>
        <v>0.87107692307692308</v>
      </c>
      <c r="L44" s="461" t="s">
        <v>298</v>
      </c>
      <c r="N44" s="433"/>
      <c r="O44" s="437">
        <v>306556</v>
      </c>
      <c r="P44" s="442">
        <v>230000</v>
      </c>
      <c r="Q44" s="433" t="s">
        <v>277</v>
      </c>
      <c r="R44" s="461" t="s">
        <v>298</v>
      </c>
      <c r="T44" s="433"/>
      <c r="U44" s="461" t="s">
        <v>298</v>
      </c>
      <c r="V44" s="442"/>
      <c r="W44" s="433"/>
      <c r="X44" s="438">
        <v>161684</v>
      </c>
      <c r="Y44" s="442">
        <v>179267</v>
      </c>
      <c r="Z44" s="433">
        <f t="shared" ref="Z44" si="155">X44/Y44</f>
        <v>0.90191725192032002</v>
      </c>
      <c r="AB44" s="488">
        <v>16662</v>
      </c>
      <c r="AC44" s="442">
        <v>30000</v>
      </c>
      <c r="AD44" s="434">
        <f>AB44/AC44</f>
        <v>0.5554</v>
      </c>
      <c r="AE44" s="442">
        <v>32000</v>
      </c>
      <c r="AF44" s="433">
        <f t="shared" ref="AF44" si="156">AB44/AE44</f>
        <v>0.52068749999999997</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324</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8" t="s">
        <v>0</v>
      </c>
      <c r="B3" s="526" t="s">
        <v>292</v>
      </c>
      <c r="C3" s="527"/>
      <c r="D3" s="528"/>
      <c r="E3" s="526" t="s">
        <v>293</v>
      </c>
      <c r="F3" s="527"/>
      <c r="G3" s="528"/>
      <c r="H3" s="526" t="s">
        <v>294</v>
      </c>
      <c r="I3" s="527"/>
      <c r="J3" s="528"/>
      <c r="K3" s="526" t="s">
        <v>295</v>
      </c>
      <c r="L3" s="527"/>
      <c r="M3" s="528"/>
    </row>
    <row r="4" spans="1:15" s="369" customFormat="1" ht="78.75" customHeight="1" x14ac:dyDescent="0.25">
      <c r="A4" s="518"/>
      <c r="B4" s="458" t="s">
        <v>266</v>
      </c>
      <c r="C4" s="459" t="s">
        <v>271</v>
      </c>
      <c r="D4" s="460" t="s">
        <v>281</v>
      </c>
      <c r="E4" s="458" t="s">
        <v>266</v>
      </c>
      <c r="F4" s="459" t="s">
        <v>271</v>
      </c>
      <c r="G4" s="460" t="s">
        <v>281</v>
      </c>
      <c r="H4" s="458" t="s">
        <v>266</v>
      </c>
      <c r="I4" s="459" t="s">
        <v>271</v>
      </c>
      <c r="J4" s="460" t="s">
        <v>281</v>
      </c>
      <c r="K4" s="458" t="s">
        <v>266</v>
      </c>
      <c r="L4" s="459" t="s">
        <v>271</v>
      </c>
      <c r="M4" s="460" t="s">
        <v>281</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299</v>
      </c>
      <c r="E6" s="437">
        <v>199163</v>
      </c>
      <c r="F6" s="461">
        <v>195951</v>
      </c>
      <c r="G6" s="433" t="s">
        <v>299</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299</v>
      </c>
      <c r="E7" s="464">
        <v>201356</v>
      </c>
      <c r="F7" s="461">
        <v>195951</v>
      </c>
      <c r="G7" s="433" t="s">
        <v>299</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299</v>
      </c>
      <c r="E8" s="464">
        <v>203726</v>
      </c>
      <c r="F8" s="461">
        <v>195951</v>
      </c>
      <c r="G8" s="433" t="s">
        <v>299</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299</v>
      </c>
      <c r="E9" s="464">
        <v>205981</v>
      </c>
      <c r="F9" s="461">
        <v>195951</v>
      </c>
      <c r="G9" s="433" t="s">
        <v>299</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299</v>
      </c>
      <c r="E10" s="464">
        <v>207506</v>
      </c>
      <c r="F10" s="461">
        <v>195951</v>
      </c>
      <c r="G10" s="433" t="s">
        <v>299</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299</v>
      </c>
      <c r="E11" s="464">
        <v>208641</v>
      </c>
      <c r="F11" s="461">
        <v>195951</v>
      </c>
      <c r="G11" s="433" t="s">
        <v>299</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299</v>
      </c>
      <c r="E12" s="464">
        <v>209297</v>
      </c>
      <c r="F12" s="461">
        <v>195951</v>
      </c>
      <c r="G12" s="433" t="s">
        <v>299</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299</v>
      </c>
      <c r="E13" s="464">
        <v>210181</v>
      </c>
      <c r="F13" s="461">
        <v>195951</v>
      </c>
      <c r="G13" s="433" t="s">
        <v>299</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299</v>
      </c>
      <c r="E14" s="464">
        <v>210689</v>
      </c>
      <c r="F14" s="461">
        <v>195951</v>
      </c>
      <c r="G14" s="433" t="s">
        <v>299</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299</v>
      </c>
      <c r="E15" s="464">
        <v>211268</v>
      </c>
      <c r="F15" s="461">
        <v>195951</v>
      </c>
      <c r="G15" s="433" t="s">
        <v>299</v>
      </c>
      <c r="H15" s="464">
        <v>273419</v>
      </c>
      <c r="I15" s="461">
        <v>278856</v>
      </c>
      <c r="J15" s="433">
        <f t="shared" ref="J15" si="8">H15/I15</f>
        <v>0.98050248156754738</v>
      </c>
      <c r="K15" s="464">
        <v>255266</v>
      </c>
      <c r="L15" s="463">
        <v>299444</v>
      </c>
      <c r="M15" s="433">
        <f t="shared" ref="M15" si="9">K15/L15</f>
        <v>0.85246657137895565</v>
      </c>
    </row>
    <row r="16" spans="1:15" x14ac:dyDescent="0.25">
      <c r="B16" s="58" t="s">
        <v>320</v>
      </c>
      <c r="C16" s="363"/>
    </row>
    <row r="17" spans="2:3" x14ac:dyDescent="0.25">
      <c r="B17" s="58" t="s">
        <v>322</v>
      </c>
      <c r="C17" s="363"/>
    </row>
    <row r="18" spans="2:3" x14ac:dyDescent="0.25">
      <c r="B18" s="22" t="s">
        <v>321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335</v>
      </c>
      <c r="E1" s="60" t="s">
        <v>29</v>
      </c>
    </row>
    <row r="3" spans="1:5" ht="69.599999999999994" customHeight="1" x14ac:dyDescent="0.25">
      <c r="A3" s="56" t="s">
        <v>0</v>
      </c>
      <c r="B3" s="62" t="s">
        <v>303</v>
      </c>
      <c r="C3" s="62" t="s">
        <v>305</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0"/>
  <sheetViews>
    <sheetView zoomScale="80" zoomScaleNormal="80"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314</v>
      </c>
    </row>
    <row r="3" spans="1:6" ht="90" x14ac:dyDescent="0.25">
      <c r="A3" s="467" t="s">
        <v>0</v>
      </c>
      <c r="B3" s="468" t="s">
        <v>307</v>
      </c>
      <c r="C3" s="467" t="s">
        <v>308</v>
      </c>
      <c r="D3" s="467" t="s">
        <v>309</v>
      </c>
    </row>
    <row r="4" spans="1:6" x14ac:dyDescent="0.25">
      <c r="A4" s="469">
        <v>44120</v>
      </c>
      <c r="B4" s="496">
        <v>2300</v>
      </c>
      <c r="C4" s="493">
        <v>480</v>
      </c>
      <c r="D4" s="470">
        <v>70</v>
      </c>
    </row>
    <row r="5" spans="1:6" x14ac:dyDescent="0.25">
      <c r="A5" s="471">
        <v>44127</v>
      </c>
      <c r="B5" s="494">
        <v>2600</v>
      </c>
      <c r="C5" s="493">
        <v>250</v>
      </c>
      <c r="D5" s="470">
        <v>35</v>
      </c>
    </row>
    <row r="6" spans="1:6" x14ac:dyDescent="0.25">
      <c r="A6" s="471">
        <v>44134</v>
      </c>
      <c r="B6" s="494">
        <v>2900</v>
      </c>
      <c r="C6" s="493">
        <v>180</v>
      </c>
      <c r="D6" s="470">
        <v>25</v>
      </c>
    </row>
    <row r="7" spans="1:6" x14ac:dyDescent="0.25">
      <c r="A7" s="473">
        <v>44141</v>
      </c>
      <c r="B7" s="494">
        <v>3100</v>
      </c>
      <c r="C7" s="493">
        <v>190</v>
      </c>
      <c r="D7" s="470">
        <v>25</v>
      </c>
    </row>
    <row r="8" spans="1:6" x14ac:dyDescent="0.25">
      <c r="A8" s="473">
        <v>44145</v>
      </c>
      <c r="B8" s="494">
        <v>3200</v>
      </c>
      <c r="C8" s="493">
        <v>160</v>
      </c>
      <c r="D8" s="470">
        <v>20</v>
      </c>
    </row>
    <row r="9" spans="1:6" x14ac:dyDescent="0.25">
      <c r="A9" s="473">
        <v>44148</v>
      </c>
      <c r="B9" s="494">
        <v>3300</v>
      </c>
      <c r="C9" s="493">
        <v>170</v>
      </c>
      <c r="D9" s="470">
        <v>25</v>
      </c>
    </row>
    <row r="10" spans="1:6" x14ac:dyDescent="0.25">
      <c r="A10" s="473">
        <v>44152</v>
      </c>
      <c r="B10" s="494">
        <v>3400</v>
      </c>
      <c r="C10" s="493">
        <v>190</v>
      </c>
      <c r="D10" s="470">
        <v>30</v>
      </c>
    </row>
    <row r="11" spans="1:6" x14ac:dyDescent="0.25">
      <c r="A11" s="473">
        <v>44155</v>
      </c>
      <c r="B11" s="494">
        <v>3400</v>
      </c>
      <c r="C11" s="493">
        <v>200</v>
      </c>
      <c r="D11" s="470">
        <v>30</v>
      </c>
    </row>
    <row r="12" spans="1:6" x14ac:dyDescent="0.25">
      <c r="A12" s="473">
        <v>44162</v>
      </c>
      <c r="B12" s="494">
        <v>3700</v>
      </c>
      <c r="C12" s="493">
        <v>210</v>
      </c>
      <c r="D12" s="470">
        <v>30</v>
      </c>
    </row>
    <row r="13" spans="1:6" x14ac:dyDescent="0.25">
      <c r="A13" s="473">
        <v>44169</v>
      </c>
      <c r="B13" s="494">
        <v>3800</v>
      </c>
      <c r="C13" s="493">
        <v>120</v>
      </c>
      <c r="D13" s="470">
        <v>15</v>
      </c>
    </row>
    <row r="14" spans="1:6" x14ac:dyDescent="0.25">
      <c r="A14" s="473">
        <v>44176</v>
      </c>
      <c r="B14" s="499">
        <v>3900</v>
      </c>
      <c r="C14" s="497">
        <v>90</v>
      </c>
      <c r="D14" s="474">
        <v>15</v>
      </c>
    </row>
    <row r="15" spans="1:6" ht="75" customHeight="1" x14ac:dyDescent="0.25">
      <c r="A15" s="529" t="s">
        <v>310</v>
      </c>
      <c r="B15" s="529"/>
      <c r="C15" s="529"/>
      <c r="D15" s="530"/>
    </row>
    <row r="16" spans="1:6" x14ac:dyDescent="0.25">
      <c r="A16" s="473">
        <v>44211</v>
      </c>
      <c r="B16" s="496">
        <v>4200</v>
      </c>
      <c r="C16" s="498" t="s">
        <v>48</v>
      </c>
      <c r="D16" s="475" t="s">
        <v>48</v>
      </c>
    </row>
    <row r="17" spans="1:4" x14ac:dyDescent="0.25">
      <c r="A17" s="473">
        <v>44218</v>
      </c>
      <c r="B17" s="494">
        <v>4300</v>
      </c>
      <c r="C17" s="494">
        <v>90</v>
      </c>
      <c r="D17" s="470">
        <v>15</v>
      </c>
    </row>
    <row r="18" spans="1:4" x14ac:dyDescent="0.25">
      <c r="A18" s="471">
        <v>44225</v>
      </c>
      <c r="B18" s="494">
        <v>4400</v>
      </c>
      <c r="C18" s="494">
        <v>80</v>
      </c>
      <c r="D18" s="470">
        <v>10</v>
      </c>
    </row>
    <row r="19" spans="1:4" x14ac:dyDescent="0.25">
      <c r="A19" s="473">
        <v>44232</v>
      </c>
      <c r="B19" s="494">
        <v>4400</v>
      </c>
      <c r="C19" s="494">
        <v>70</v>
      </c>
      <c r="D19" s="470">
        <v>10</v>
      </c>
    </row>
    <row r="20" spans="1:4" x14ac:dyDescent="0.25">
      <c r="A20" s="473">
        <v>44239</v>
      </c>
      <c r="B20" s="494">
        <v>4500</v>
      </c>
      <c r="C20" s="494">
        <v>70</v>
      </c>
      <c r="D20" s="470">
        <v>10</v>
      </c>
    </row>
    <row r="21" spans="1:4" x14ac:dyDescent="0.25">
      <c r="A21" s="491">
        <v>44246</v>
      </c>
      <c r="B21" s="494">
        <v>4600</v>
      </c>
      <c r="C21" s="494">
        <v>40</v>
      </c>
      <c r="D21" s="493">
        <v>5</v>
      </c>
    </row>
    <row r="22" spans="1:4" x14ac:dyDescent="0.25">
      <c r="A22" s="492">
        <v>44253</v>
      </c>
      <c r="B22" s="490">
        <v>4600</v>
      </c>
      <c r="C22" s="495">
        <v>50</v>
      </c>
      <c r="D22" s="495">
        <v>5</v>
      </c>
    </row>
    <row r="24" spans="1:4" x14ac:dyDescent="0.25">
      <c r="A24" s="476" t="s">
        <v>315</v>
      </c>
      <c r="B24" s="31"/>
      <c r="C24" s="31"/>
      <c r="D24" s="477"/>
    </row>
    <row r="25" spans="1:4" ht="75" x14ac:dyDescent="0.25">
      <c r="A25" s="467" t="s">
        <v>0</v>
      </c>
      <c r="B25" s="478" t="s">
        <v>311</v>
      </c>
      <c r="C25" s="467" t="s">
        <v>312</v>
      </c>
      <c r="D25" s="478" t="s">
        <v>309</v>
      </c>
    </row>
    <row r="26" spans="1:4" x14ac:dyDescent="0.25">
      <c r="A26" s="471">
        <v>44134</v>
      </c>
      <c r="B26" s="479">
        <v>230</v>
      </c>
      <c r="C26" s="480">
        <v>70</v>
      </c>
      <c r="D26" s="470">
        <v>10</v>
      </c>
    </row>
    <row r="27" spans="1:4" x14ac:dyDescent="0.25">
      <c r="A27" s="471">
        <v>44141</v>
      </c>
      <c r="B27" s="480">
        <v>310</v>
      </c>
      <c r="C27" s="480">
        <v>80</v>
      </c>
      <c r="D27" s="470">
        <v>10</v>
      </c>
    </row>
    <row r="28" spans="1:4" x14ac:dyDescent="0.25">
      <c r="A28" s="471">
        <v>44148</v>
      </c>
      <c r="B28" s="480">
        <v>370</v>
      </c>
      <c r="C28" s="480">
        <v>60</v>
      </c>
      <c r="D28" s="470">
        <v>10</v>
      </c>
    </row>
    <row r="29" spans="1:4" x14ac:dyDescent="0.25">
      <c r="A29" s="471">
        <v>44155</v>
      </c>
      <c r="B29" s="480">
        <v>440</v>
      </c>
      <c r="C29" s="480">
        <v>60</v>
      </c>
      <c r="D29" s="470">
        <v>10</v>
      </c>
    </row>
    <row r="30" spans="1:4" x14ac:dyDescent="0.25">
      <c r="A30" s="471">
        <v>44162</v>
      </c>
      <c r="B30" s="480">
        <v>470</v>
      </c>
      <c r="C30" s="480">
        <v>40</v>
      </c>
      <c r="D30" s="470">
        <v>5</v>
      </c>
    </row>
    <row r="31" spans="1:4" x14ac:dyDescent="0.25">
      <c r="A31" s="471">
        <v>44169</v>
      </c>
      <c r="B31" s="480">
        <v>530</v>
      </c>
      <c r="C31" s="480">
        <v>50</v>
      </c>
      <c r="D31" s="470">
        <v>5</v>
      </c>
    </row>
    <row r="32" spans="1:4" x14ac:dyDescent="0.25">
      <c r="A32" s="471">
        <v>44176</v>
      </c>
      <c r="B32" s="481">
        <v>560</v>
      </c>
      <c r="C32" s="481">
        <v>30</v>
      </c>
      <c r="D32" s="474">
        <v>5</v>
      </c>
    </row>
    <row r="33" spans="1:5" ht="75" customHeight="1" x14ac:dyDescent="0.25">
      <c r="A33" s="531" t="s">
        <v>313</v>
      </c>
      <c r="B33" s="529"/>
      <c r="C33" s="529"/>
      <c r="D33" s="530"/>
    </row>
    <row r="34" spans="1:5" x14ac:dyDescent="0.25">
      <c r="A34" s="471">
        <v>44211</v>
      </c>
      <c r="B34" s="480">
        <v>650</v>
      </c>
      <c r="C34" s="482" t="s">
        <v>48</v>
      </c>
      <c r="D34" s="475" t="s">
        <v>48</v>
      </c>
    </row>
    <row r="35" spans="1:5" x14ac:dyDescent="0.25">
      <c r="A35" s="471">
        <v>44218</v>
      </c>
      <c r="B35" s="480">
        <v>670</v>
      </c>
      <c r="C35" s="480">
        <v>50</v>
      </c>
      <c r="D35" s="480">
        <v>5</v>
      </c>
    </row>
    <row r="36" spans="1:5" x14ac:dyDescent="0.25">
      <c r="A36" s="471">
        <v>44225</v>
      </c>
      <c r="B36" s="480">
        <v>700</v>
      </c>
      <c r="C36" s="480">
        <v>30</v>
      </c>
      <c r="D36" s="480">
        <v>5</v>
      </c>
    </row>
    <row r="37" spans="1:5" x14ac:dyDescent="0.25">
      <c r="A37" s="471">
        <v>44232</v>
      </c>
      <c r="B37" s="480">
        <v>740</v>
      </c>
      <c r="C37" s="480">
        <v>20</v>
      </c>
      <c r="D37" s="480">
        <v>5</v>
      </c>
    </row>
    <row r="38" spans="1:5" x14ac:dyDescent="0.25">
      <c r="A38" s="473">
        <v>44239</v>
      </c>
      <c r="B38" s="472">
        <v>750</v>
      </c>
      <c r="C38" s="480">
        <v>10</v>
      </c>
      <c r="D38" s="480">
        <v>0</v>
      </c>
      <c r="E38" s="79"/>
    </row>
    <row r="39" spans="1:5" x14ac:dyDescent="0.25">
      <c r="A39" s="491">
        <v>44246</v>
      </c>
      <c r="B39" s="494">
        <v>760</v>
      </c>
      <c r="C39" s="494">
        <v>20</v>
      </c>
      <c r="D39" s="494">
        <v>5</v>
      </c>
    </row>
    <row r="40" spans="1:5" x14ac:dyDescent="0.25">
      <c r="A40" s="500">
        <v>44253</v>
      </c>
      <c r="B40" s="495">
        <v>780</v>
      </c>
      <c r="C40" s="495">
        <v>10</v>
      </c>
      <c r="D40" s="495">
        <v>0</v>
      </c>
    </row>
  </sheetData>
  <mergeCells count="2">
    <mergeCell ref="A15:D15"/>
    <mergeCell ref="A33:D33"/>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9"/>
  <sheetViews>
    <sheetView zoomScaleNormal="100" workbookViewId="0">
      <pane xSplit="1" ySplit="3" topLeftCell="B168"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288</v>
      </c>
      <c r="C3" s="448" t="s">
        <v>289</v>
      </c>
      <c r="D3" s="455" t="s">
        <v>290</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v>44255</v>
      </c>
      <c r="B174" s="457">
        <v>78</v>
      </c>
      <c r="C174" s="456">
        <v>837</v>
      </c>
      <c r="D174" s="456">
        <v>31</v>
      </c>
    </row>
    <row r="175" spans="1:5" x14ac:dyDescent="0.25">
      <c r="A175" s="127">
        <v>44256</v>
      </c>
      <c r="B175" s="457">
        <v>71</v>
      </c>
      <c r="C175" s="456">
        <v>824</v>
      </c>
      <c r="D175" s="456">
        <v>32</v>
      </c>
    </row>
    <row r="176" spans="1:5" x14ac:dyDescent="0.25">
      <c r="A176" s="127">
        <v>44257</v>
      </c>
      <c r="B176" s="457">
        <v>71</v>
      </c>
      <c r="C176" s="456">
        <v>784</v>
      </c>
      <c r="D176" s="456">
        <v>32</v>
      </c>
    </row>
    <row r="177" spans="1:5" x14ac:dyDescent="0.25">
      <c r="A177" s="127">
        <v>44258</v>
      </c>
      <c r="B177" s="457">
        <v>69</v>
      </c>
      <c r="C177" s="456">
        <v>750</v>
      </c>
      <c r="D177" s="456">
        <v>29</v>
      </c>
    </row>
    <row r="178" spans="1:5" x14ac:dyDescent="0.25">
      <c r="A178" s="127">
        <v>44259</v>
      </c>
      <c r="B178" s="501">
        <v>67</v>
      </c>
      <c r="C178" s="502">
        <v>718</v>
      </c>
      <c r="D178" s="502">
        <v>27</v>
      </c>
      <c r="E178" t="s">
        <v>338</v>
      </c>
    </row>
    <row r="179" spans="1:5" x14ac:dyDescent="0.25">
      <c r="A179" s="127">
        <v>44260</v>
      </c>
      <c r="B179" s="501">
        <v>64</v>
      </c>
      <c r="C179" s="502">
        <v>666</v>
      </c>
      <c r="D179" s="502">
        <v>27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36" t="s">
        <v>0</v>
      </c>
      <c r="B3" s="532" t="s">
        <v>4</v>
      </c>
      <c r="C3" s="533"/>
      <c r="D3" s="534"/>
      <c r="E3" s="535" t="s">
        <v>7</v>
      </c>
      <c r="F3" s="535"/>
      <c r="G3" s="535"/>
    </row>
    <row r="4" spans="1:19" x14ac:dyDescent="0.25">
      <c r="A4" s="53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38" t="s">
        <v>185</v>
      </c>
      <c r="F33" s="538"/>
      <c r="G33" s="538"/>
      <c r="H33" s="538"/>
      <c r="I33" s="538"/>
      <c r="J33" s="538"/>
      <c r="K33" s="538"/>
      <c r="L33" s="538"/>
      <c r="M33" s="538"/>
      <c r="N33" s="538"/>
      <c r="O33" s="538"/>
      <c r="P33" s="538"/>
      <c r="Q33" s="538"/>
      <c r="R33" s="538"/>
      <c r="S33" s="538"/>
      <c r="T33" s="538"/>
      <c r="U33" s="538"/>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39" t="s">
        <v>5</v>
      </c>
      <c r="E31" s="539"/>
      <c r="F31" s="539"/>
      <c r="G31" s="539"/>
      <c r="H31" s="539"/>
      <c r="I31" s="539"/>
      <c r="J31" s="539"/>
      <c r="K31" s="539"/>
      <c r="L31" s="539"/>
      <c r="M31" s="539"/>
      <c r="N31" s="539"/>
    </row>
    <row r="32" spans="1:14" x14ac:dyDescent="0.25">
      <c r="A32" s="375">
        <v>43938</v>
      </c>
      <c r="B32" s="311">
        <v>184</v>
      </c>
      <c r="D32" s="539"/>
      <c r="E32" s="539"/>
      <c r="F32" s="539"/>
      <c r="G32" s="539"/>
      <c r="H32" s="539"/>
      <c r="I32" s="539"/>
      <c r="J32" s="539"/>
      <c r="K32" s="539"/>
      <c r="L32" s="539"/>
      <c r="M32" s="539"/>
      <c r="N32" s="539"/>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39" t="s">
        <v>82</v>
      </c>
      <c r="E34" s="539"/>
      <c r="F34" s="539"/>
      <c r="G34" s="539"/>
      <c r="H34" s="539"/>
      <c r="I34" s="539"/>
      <c r="J34" s="539"/>
      <c r="K34" s="539"/>
      <c r="L34" s="539"/>
      <c r="M34" s="539"/>
      <c r="N34" s="539"/>
    </row>
    <row r="35" spans="1:14" x14ac:dyDescent="0.25">
      <c r="A35" s="375">
        <v>43941</v>
      </c>
      <c r="B35" s="311">
        <v>167</v>
      </c>
      <c r="D35" s="539"/>
      <c r="E35" s="539"/>
      <c r="F35" s="539"/>
      <c r="G35" s="539"/>
      <c r="H35" s="539"/>
      <c r="I35" s="539"/>
      <c r="J35" s="539"/>
      <c r="K35" s="539"/>
      <c r="L35" s="539"/>
      <c r="M35" s="539"/>
      <c r="N35" s="539"/>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40" t="s">
        <v>120</v>
      </c>
      <c r="E37" s="540"/>
      <c r="F37" s="540"/>
      <c r="G37" s="540"/>
      <c r="H37" s="540"/>
      <c r="I37" s="540"/>
      <c r="J37" s="540"/>
      <c r="K37" s="540"/>
      <c r="L37" s="540"/>
      <c r="M37" s="540"/>
      <c r="N37" s="540"/>
    </row>
    <row r="38" spans="1:14" x14ac:dyDescent="0.25">
      <c r="A38" s="375">
        <v>43944</v>
      </c>
      <c r="B38" s="311">
        <v>136</v>
      </c>
      <c r="D38" s="540"/>
      <c r="E38" s="540"/>
      <c r="F38" s="540"/>
      <c r="G38" s="540"/>
      <c r="H38" s="540"/>
      <c r="I38" s="540"/>
      <c r="J38" s="540"/>
      <c r="K38" s="540"/>
      <c r="L38" s="540"/>
      <c r="M38" s="540"/>
      <c r="N38" s="540"/>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41" t="s">
        <v>121</v>
      </c>
      <c r="C2" s="542"/>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45" t="s">
        <v>129</v>
      </c>
      <c r="F33" s="546">
        <v>2</v>
      </c>
      <c r="G33" s="231"/>
    </row>
    <row r="34" spans="1:7" x14ac:dyDescent="0.25">
      <c r="A34" s="248">
        <v>44040</v>
      </c>
      <c r="B34" s="250" t="s">
        <v>48</v>
      </c>
      <c r="C34" s="251" t="s">
        <v>48</v>
      </c>
      <c r="D34" s="234"/>
      <c r="E34" s="543"/>
      <c r="F34" s="547"/>
      <c r="G34" s="231"/>
    </row>
    <row r="35" spans="1:7" x14ac:dyDescent="0.25">
      <c r="A35" s="248">
        <v>44041</v>
      </c>
      <c r="B35" s="235">
        <v>66</v>
      </c>
      <c r="C35" s="254">
        <v>0.06</v>
      </c>
      <c r="D35" s="255"/>
      <c r="E35" s="543"/>
      <c r="F35" s="547"/>
      <c r="G35" s="231"/>
    </row>
    <row r="36" spans="1:7" x14ac:dyDescent="0.25">
      <c r="A36" s="248">
        <v>44042</v>
      </c>
      <c r="B36" s="250" t="s">
        <v>48</v>
      </c>
      <c r="C36" s="251" t="s">
        <v>48</v>
      </c>
      <c r="D36" s="255"/>
      <c r="E36" s="543"/>
      <c r="F36" s="547"/>
      <c r="G36" s="231"/>
    </row>
    <row r="37" spans="1:7" x14ac:dyDescent="0.25">
      <c r="A37" s="248">
        <v>44043</v>
      </c>
      <c r="B37" s="250" t="s">
        <v>48</v>
      </c>
      <c r="C37" s="251" t="s">
        <v>48</v>
      </c>
      <c r="D37" s="255"/>
      <c r="E37" s="543"/>
      <c r="F37" s="547"/>
      <c r="G37" s="231"/>
    </row>
    <row r="38" spans="1:7" x14ac:dyDescent="0.25">
      <c r="A38" s="248">
        <v>44044</v>
      </c>
      <c r="B38" s="250" t="s">
        <v>48</v>
      </c>
      <c r="C38" s="251" t="s">
        <v>48</v>
      </c>
      <c r="D38" s="255"/>
      <c r="E38" s="543"/>
      <c r="F38" s="547"/>
      <c r="G38" s="231"/>
    </row>
    <row r="39" spans="1:7" x14ac:dyDescent="0.25">
      <c r="A39" s="248">
        <v>44045</v>
      </c>
      <c r="B39" s="250" t="s">
        <v>48</v>
      </c>
      <c r="C39" s="251" t="s">
        <v>48</v>
      </c>
      <c r="D39" s="255"/>
      <c r="E39" s="544"/>
      <c r="F39" s="548"/>
      <c r="G39" s="231"/>
    </row>
    <row r="40" spans="1:7" x14ac:dyDescent="0.25">
      <c r="A40" s="248">
        <v>44046</v>
      </c>
      <c r="B40" s="250" t="s">
        <v>48</v>
      </c>
      <c r="C40" s="251" t="s">
        <v>48</v>
      </c>
      <c r="D40" s="255"/>
      <c r="E40" s="543" t="s">
        <v>128</v>
      </c>
      <c r="F40" s="549">
        <v>0</v>
      </c>
      <c r="G40" s="231"/>
    </row>
    <row r="41" spans="1:7" x14ac:dyDescent="0.25">
      <c r="A41" s="248">
        <v>44047</v>
      </c>
      <c r="B41" s="250" t="s">
        <v>48</v>
      </c>
      <c r="C41" s="251" t="s">
        <v>48</v>
      </c>
      <c r="D41" s="255"/>
      <c r="E41" s="543"/>
      <c r="F41" s="550"/>
      <c r="G41" s="231"/>
    </row>
    <row r="42" spans="1:7" x14ac:dyDescent="0.25">
      <c r="A42" s="248">
        <v>44048</v>
      </c>
      <c r="B42" s="235">
        <v>60</v>
      </c>
      <c r="C42" s="254">
        <v>0.06</v>
      </c>
      <c r="D42" s="255"/>
      <c r="E42" s="543"/>
      <c r="F42" s="550"/>
      <c r="G42" s="231"/>
    </row>
    <row r="43" spans="1:7" x14ac:dyDescent="0.25">
      <c r="A43" s="248">
        <v>44049</v>
      </c>
      <c r="B43" s="250" t="s">
        <v>48</v>
      </c>
      <c r="C43" s="251" t="s">
        <v>48</v>
      </c>
      <c r="E43" s="543"/>
      <c r="F43" s="550"/>
    </row>
    <row r="44" spans="1:7" x14ac:dyDescent="0.25">
      <c r="A44" s="248">
        <v>44050</v>
      </c>
      <c r="B44" s="250" t="s">
        <v>48</v>
      </c>
      <c r="C44" s="251" t="s">
        <v>48</v>
      </c>
      <c r="E44" s="543"/>
      <c r="F44" s="550"/>
    </row>
    <row r="45" spans="1:7" x14ac:dyDescent="0.25">
      <c r="A45" s="248">
        <v>44051</v>
      </c>
      <c r="B45" s="250" t="s">
        <v>48</v>
      </c>
      <c r="C45" s="251" t="s">
        <v>48</v>
      </c>
      <c r="E45" s="543"/>
      <c r="F45" s="550"/>
    </row>
    <row r="46" spans="1:7" x14ac:dyDescent="0.25">
      <c r="A46" s="248">
        <v>44052</v>
      </c>
      <c r="B46" s="250" t="s">
        <v>48</v>
      </c>
      <c r="C46" s="251" t="s">
        <v>48</v>
      </c>
      <c r="E46" s="544"/>
      <c r="F46" s="55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52" t="s">
        <v>81</v>
      </c>
      <c r="G4" s="553"/>
      <c r="H4" s="553"/>
      <c r="I4" s="55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55" t="s">
        <v>122</v>
      </c>
      <c r="G84" s="55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57" t="s">
        <v>122</v>
      </c>
      <c r="C109" s="558"/>
      <c r="D109" s="55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24"/>
  <sheetViews>
    <sheetView showGridLines="0" zoomScaleNormal="100" workbookViewId="0">
      <pane xSplit="2" ySplit="3" topLeftCell="C29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6" t="s">
        <v>325</v>
      </c>
      <c r="B1" s="1"/>
      <c r="C1" s="1"/>
      <c r="M1" s="22" t="s">
        <v>29</v>
      </c>
    </row>
    <row r="2" spans="1:15" x14ac:dyDescent="0.25">
      <c r="B2" s="2"/>
    </row>
    <row r="3" spans="1:15" ht="26.25" x14ac:dyDescent="0.25">
      <c r="A3" s="111">
        <f>LOOKUP(2,1/($B:$B),$B:$B)</f>
        <v>44258</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73"/>
  <sheetViews>
    <sheetView showGridLines="0" zoomScale="85" zoomScaleNormal="85" workbookViewId="0">
      <pane xSplit="1" ySplit="4" topLeftCell="B360"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503" t="s">
        <v>119</v>
      </c>
      <c r="L1" s="504"/>
      <c r="M1" s="504"/>
      <c r="N1" s="504"/>
      <c r="O1" s="504"/>
      <c r="P1" s="504"/>
      <c r="W1" s="22" t="s">
        <v>29</v>
      </c>
    </row>
    <row r="2" spans="1:27" x14ac:dyDescent="0.25">
      <c r="A2" s="2"/>
      <c r="I2" s="511" t="s">
        <v>203</v>
      </c>
      <c r="J2" s="512"/>
      <c r="Q2" s="400"/>
      <c r="R2" s="400"/>
    </row>
    <row r="3" spans="1:27" ht="48.75" customHeight="1" x14ac:dyDescent="0.25">
      <c r="A3" s="513" t="s">
        <v>30</v>
      </c>
      <c r="B3" s="515" t="s">
        <v>201</v>
      </c>
      <c r="C3" s="516"/>
      <c r="D3" s="516"/>
      <c r="E3" s="105" t="s">
        <v>200</v>
      </c>
      <c r="F3" s="507" t="s">
        <v>215</v>
      </c>
      <c r="G3" s="517" t="s">
        <v>202</v>
      </c>
      <c r="H3" s="517"/>
      <c r="I3" s="511"/>
      <c r="J3" s="512"/>
      <c r="K3" s="505" t="s">
        <v>204</v>
      </c>
      <c r="L3" s="508" t="s">
        <v>216</v>
      </c>
      <c r="M3" s="509" t="s">
        <v>217</v>
      </c>
      <c r="N3" s="510" t="s">
        <v>205</v>
      </c>
      <c r="O3" s="505" t="s">
        <v>199</v>
      </c>
      <c r="P3" s="506" t="s">
        <v>207</v>
      </c>
      <c r="Q3" s="509" t="s">
        <v>218</v>
      </c>
      <c r="R3" s="509" t="s">
        <v>219</v>
      </c>
      <c r="S3" s="510" t="s">
        <v>198</v>
      </c>
    </row>
    <row r="4" spans="1:27" ht="30.6" customHeight="1" x14ac:dyDescent="0.25">
      <c r="A4" s="514"/>
      <c r="B4" s="23" t="s">
        <v>18</v>
      </c>
      <c r="C4" s="24" t="s">
        <v>17</v>
      </c>
      <c r="D4" s="28" t="s">
        <v>3</v>
      </c>
      <c r="E4" s="100" t="s">
        <v>63</v>
      </c>
      <c r="F4" s="507"/>
      <c r="G4" s="99" t="s">
        <v>63</v>
      </c>
      <c r="H4" s="80" t="s">
        <v>64</v>
      </c>
      <c r="I4" s="81" t="s">
        <v>63</v>
      </c>
      <c r="J4" s="148" t="s">
        <v>64</v>
      </c>
      <c r="K4" s="505"/>
      <c r="L4" s="508"/>
      <c r="M4" s="509"/>
      <c r="N4" s="510"/>
      <c r="O4" s="505"/>
      <c r="P4" s="506"/>
      <c r="Q4" s="509"/>
      <c r="R4" s="509"/>
      <c r="S4" s="510"/>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286</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287</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2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2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2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row r="371" spans="1:19" x14ac:dyDescent="0.25">
      <c r="A371" s="63">
        <v>44258</v>
      </c>
      <c r="B371" s="443">
        <v>1493341</v>
      </c>
      <c r="C371" s="443">
        <v>203555</v>
      </c>
      <c r="D371" s="443">
        <v>1696896</v>
      </c>
      <c r="E371" s="104">
        <v>543</v>
      </c>
      <c r="F371" s="393">
        <f t="shared" ref="F371" si="938">E371/(D371-D370)</f>
        <v>0.11822338340953625</v>
      </c>
      <c r="G371" s="443">
        <v>16702</v>
      </c>
      <c r="H371" s="443">
        <v>1910083</v>
      </c>
      <c r="I371" s="49">
        <v>7675</v>
      </c>
      <c r="J371" s="50">
        <v>2701050</v>
      </c>
      <c r="K371" s="407">
        <f t="shared" ref="K371" si="939">G371+I371</f>
        <v>24377</v>
      </c>
      <c r="L371" s="410">
        <v>636</v>
      </c>
      <c r="M371" s="399">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401">
        <f t="shared" ref="R371" si="945">Q371/P371</f>
        <v>3.4953839585890392E-2</v>
      </c>
      <c r="S371" s="92">
        <f t="shared" ref="S371" si="946">P371/5463.3</f>
        <v>24.009847528050813</v>
      </c>
    </row>
    <row r="372" spans="1:19" x14ac:dyDescent="0.25">
      <c r="A372" s="63">
        <v>44259</v>
      </c>
      <c r="B372" s="443">
        <v>1496895</v>
      </c>
      <c r="C372" s="443">
        <v>204055</v>
      </c>
      <c r="D372" s="443">
        <v>1700950</v>
      </c>
      <c r="E372" s="104">
        <v>500</v>
      </c>
      <c r="F372" s="393">
        <f t="shared" ref="F372:F373" si="947">E372/(D372-D371)</f>
        <v>0.123334977799704</v>
      </c>
      <c r="G372" s="443">
        <v>18586</v>
      </c>
      <c r="H372" s="443">
        <v>1928669</v>
      </c>
      <c r="I372" s="49">
        <v>6137</v>
      </c>
      <c r="J372" s="50">
        <v>2707187</v>
      </c>
      <c r="K372" s="407">
        <f t="shared" ref="K372:K373" si="948">G372+I372</f>
        <v>24723</v>
      </c>
      <c r="L372" s="410">
        <v>607</v>
      </c>
      <c r="M372" s="399">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401">
        <f t="shared" ref="R372:R373" si="954">Q372/P372</f>
        <v>3.2679141249133709E-2</v>
      </c>
      <c r="S372" s="92">
        <f t="shared" ref="S372:S373" si="955">P372/5463.3</f>
        <v>24.034374828400416</v>
      </c>
    </row>
    <row r="373" spans="1:19" x14ac:dyDescent="0.25">
      <c r="A373" s="63">
        <v>44260</v>
      </c>
      <c r="B373" s="443">
        <v>1500467</v>
      </c>
      <c r="C373" s="443">
        <v>204553</v>
      </c>
      <c r="D373" s="443">
        <v>1705020</v>
      </c>
      <c r="E373" s="104">
        <v>498</v>
      </c>
      <c r="F373" s="393">
        <f t="shared" si="947"/>
        <v>0.12235872235872236</v>
      </c>
      <c r="G373" s="443">
        <v>12304</v>
      </c>
      <c r="H373" s="443">
        <v>1940973</v>
      </c>
      <c r="I373" s="49">
        <v>6828</v>
      </c>
      <c r="J373" s="50">
        <v>2714015</v>
      </c>
      <c r="K373" s="407">
        <f t="shared" si="948"/>
        <v>19132</v>
      </c>
      <c r="L373" s="410">
        <v>584</v>
      </c>
      <c r="M373" s="399">
        <f t="shared" si="949"/>
        <v>3.0524775245661717E-2</v>
      </c>
      <c r="N373" s="91">
        <f t="shared" si="950"/>
        <v>27412</v>
      </c>
      <c r="O373" s="91">
        <f t="shared" si="951"/>
        <v>3566</v>
      </c>
      <c r="P373" s="153">
        <f t="shared" si="952"/>
        <v>130029</v>
      </c>
      <c r="Q373" s="153">
        <f t="shared" si="953"/>
        <v>4201</v>
      </c>
      <c r="R373" s="401">
        <f t="shared" si="954"/>
        <v>3.2308177406578535E-2</v>
      </c>
      <c r="S373" s="92">
        <f t="shared" si="955"/>
        <v>23.800450277304925</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2021-03-05T12:23:03Z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vA47174495</value>
    </field>
    <field name="Objective-Version">
      <value order="0">137.19</value>
    </field>
    <field name="Objective-VersionNumber">
      <value order="0">1079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2021-03-05T12:23:02Z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2021-03-05T12:23:03Z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vA47174495</vt:lpwstr>
  </property>
  <property fmtid="{D5CDD505-2E9C-101B-9397-08002B2CF9AE}" pid="16" name="Objective-Version">
    <vt:lpwstr>137.19</vt:lpwstr>
  </property>
  <property fmtid="{D5CDD505-2E9C-101B-9397-08002B2CF9AE}" pid="17" name="Objective-VersionNumber">
    <vt:r8>1079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